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checkCompatibility="1"/>
  <mc:AlternateContent xmlns:mc="http://schemas.openxmlformats.org/markup-compatibility/2006">
    <mc:Choice Requires="x15">
      <x15ac:absPath xmlns:x15ac="http://schemas.microsoft.com/office/spreadsheetml/2010/11/ac" url="C:\Users\0226581\Desktop\"/>
    </mc:Choice>
  </mc:AlternateContent>
  <xr:revisionPtr revIDLastSave="0" documentId="13_ncr:1_{A282789D-26C2-470F-A05F-7C41AC5F837B}" xr6:coauthVersionLast="47" xr6:coauthVersionMax="47" xr10:uidLastSave="{00000000-0000-0000-0000-000000000000}"/>
  <bookViews>
    <workbookView xWindow="-120" yWindow="-120" windowWidth="27720" windowHeight="16440" xr2:uid="{00000000-000D-0000-FFFF-FFFF00000000}"/>
  </bookViews>
  <sheets>
    <sheet name="作成例" sheetId="1" r:id="rId1"/>
    <sheet name="様式" sheetId="9" r:id="rId2"/>
    <sheet name="減価償却費計算シート" sheetId="2" r:id="rId3"/>
  </sheets>
  <definedNames>
    <definedName name="_xlnm.Print_Area" localSheetId="2">減価償却費計算シート!$A$2:$P$16</definedName>
    <definedName name="_xlnm.Print_Area" localSheetId="0">作成例!$A$1:$AJ$63</definedName>
    <definedName name="_xlnm.Print_Area" localSheetId="1">様式!$A$1:$AG$51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7" i="2" l="1"/>
  <c r="L56" i="2"/>
  <c r="L55" i="2"/>
  <c r="L54" i="2"/>
  <c r="L53" i="2"/>
  <c r="L52" i="2"/>
  <c r="L51" i="2"/>
  <c r="L50" i="2"/>
  <c r="L49" i="2"/>
  <c r="L48" i="2"/>
  <c r="L47" i="2"/>
  <c r="L46" i="2"/>
  <c r="L45" i="2"/>
  <c r="L44" i="2"/>
  <c r="L5" i="2"/>
  <c r="M15" i="2"/>
  <c r="L15" i="2"/>
  <c r="L7" i="2"/>
  <c r="L8" i="2"/>
  <c r="L9" i="2"/>
  <c r="L10" i="2"/>
  <c r="L11" i="2"/>
  <c r="L12" i="2"/>
  <c r="L13" i="2"/>
  <c r="L14" i="2"/>
  <c r="M6" i="2"/>
  <c r="L6" i="2"/>
  <c r="K6" i="2" l="1"/>
  <c r="K57" i="2"/>
  <c r="J57" i="2" s="1"/>
  <c r="K56" i="2"/>
  <c r="J56" i="2" s="1"/>
  <c r="K55" i="2"/>
  <c r="J55" i="2" s="1"/>
  <c r="K54" i="2"/>
  <c r="J54" i="2"/>
  <c r="K53" i="2"/>
  <c r="J53" i="2" s="1"/>
  <c r="K52" i="2"/>
  <c r="J52" i="2" s="1"/>
  <c r="K51" i="2"/>
  <c r="J51" i="2" s="1"/>
  <c r="K50" i="2"/>
  <c r="J50" i="2"/>
  <c r="K49" i="2"/>
  <c r="J49" i="2" s="1"/>
  <c r="K48" i="2"/>
  <c r="J48" i="2" s="1"/>
  <c r="K47" i="2"/>
  <c r="J47" i="2" s="1"/>
  <c r="K46" i="2"/>
  <c r="J46" i="2"/>
  <c r="K45" i="2"/>
  <c r="J45" i="2" s="1"/>
  <c r="K44" i="2"/>
  <c r="J44" i="2" s="1"/>
  <c r="K15" i="2"/>
  <c r="J15" i="2" s="1"/>
  <c r="K14" i="2"/>
  <c r="J14" i="2" s="1"/>
  <c r="K13" i="2"/>
  <c r="J13" i="2"/>
  <c r="K12" i="2"/>
  <c r="J12" i="2"/>
  <c r="K11" i="2"/>
  <c r="J11" i="2" s="1"/>
  <c r="K10" i="2"/>
  <c r="J10" i="2" s="1"/>
  <c r="K9" i="2"/>
  <c r="J9" i="2"/>
  <c r="K8" i="2"/>
  <c r="K7" i="2"/>
  <c r="J5" i="2"/>
  <c r="K5" i="2"/>
  <c r="C16" i="2"/>
  <c r="AC57" i="2"/>
  <c r="AB57" i="2"/>
  <c r="AA57" i="2"/>
  <c r="Z57" i="2"/>
  <c r="Y57" i="2"/>
  <c r="X57" i="2"/>
  <c r="W57" i="2"/>
  <c r="V57" i="2"/>
  <c r="U57" i="2"/>
  <c r="T57" i="2"/>
  <c r="S57" i="2"/>
  <c r="R57" i="2"/>
  <c r="Q57" i="2"/>
  <c r="P57" i="2"/>
  <c r="O57" i="2"/>
  <c r="N57" i="2"/>
  <c r="M57" i="2"/>
  <c r="AC56" i="2"/>
  <c r="AB56" i="2"/>
  <c r="AA56" i="2"/>
  <c r="Z56" i="2"/>
  <c r="Y56" i="2"/>
  <c r="X56" i="2"/>
  <c r="W56" i="2"/>
  <c r="V56" i="2"/>
  <c r="U56" i="2"/>
  <c r="T56" i="2"/>
  <c r="S56" i="2"/>
  <c r="R56" i="2"/>
  <c r="Q56" i="2"/>
  <c r="P56" i="2"/>
  <c r="O56" i="2"/>
  <c r="N56" i="2"/>
  <c r="M56" i="2"/>
  <c r="I47" i="2"/>
  <c r="I48" i="2"/>
  <c r="I49" i="2"/>
  <c r="I50" i="2"/>
  <c r="I51" i="2"/>
  <c r="I52" i="2"/>
  <c r="I53" i="2"/>
  <c r="I54" i="2"/>
  <c r="I55" i="2"/>
  <c r="AC15" i="2"/>
  <c r="AC14" i="2"/>
  <c r="AC13" i="2"/>
  <c r="AC12" i="2"/>
  <c r="AC11" i="2"/>
  <c r="AC10" i="2"/>
  <c r="AC9" i="2"/>
  <c r="AB15" i="2"/>
  <c r="AA15" i="2"/>
  <c r="Z15" i="2"/>
  <c r="Y15" i="2"/>
  <c r="X15" i="2"/>
  <c r="W15" i="2"/>
  <c r="V15" i="2"/>
  <c r="U15" i="2"/>
  <c r="T15" i="2"/>
  <c r="S15" i="2"/>
  <c r="R15" i="2"/>
  <c r="Q15" i="2"/>
  <c r="P15" i="2"/>
  <c r="O15" i="2"/>
  <c r="N15" i="2"/>
  <c r="AB14" i="2"/>
  <c r="AA14" i="2"/>
  <c r="Z14" i="2"/>
  <c r="Y14" i="2"/>
  <c r="X14" i="2"/>
  <c r="W14" i="2"/>
  <c r="V14" i="2"/>
  <c r="U14" i="2"/>
  <c r="T14" i="2"/>
  <c r="S14" i="2"/>
  <c r="R14" i="2"/>
  <c r="Q14" i="2"/>
  <c r="P14" i="2"/>
  <c r="O14" i="2"/>
  <c r="N14" i="2"/>
  <c r="M14" i="2"/>
  <c r="AB13" i="2"/>
  <c r="AA13" i="2"/>
  <c r="Z13" i="2"/>
  <c r="Y13" i="2"/>
  <c r="X13" i="2"/>
  <c r="W13" i="2"/>
  <c r="V13" i="2"/>
  <c r="U13" i="2"/>
  <c r="T13" i="2"/>
  <c r="S13" i="2"/>
  <c r="R13" i="2"/>
  <c r="Q13" i="2"/>
  <c r="P13" i="2"/>
  <c r="O13" i="2"/>
  <c r="N13" i="2"/>
  <c r="M13" i="2"/>
  <c r="AB12" i="2"/>
  <c r="AA12" i="2"/>
  <c r="Z12" i="2"/>
  <c r="Y12" i="2"/>
  <c r="X12" i="2"/>
  <c r="W12" i="2"/>
  <c r="V12" i="2"/>
  <c r="U12" i="2"/>
  <c r="T12" i="2"/>
  <c r="S12" i="2"/>
  <c r="R12" i="2"/>
  <c r="Q12" i="2"/>
  <c r="P12" i="2"/>
  <c r="O12" i="2"/>
  <c r="N12" i="2"/>
  <c r="M12" i="2"/>
  <c r="AB11" i="2"/>
  <c r="AA11" i="2"/>
  <c r="Z11" i="2"/>
  <c r="Y11" i="2"/>
  <c r="X11" i="2"/>
  <c r="W11" i="2"/>
  <c r="V11" i="2"/>
  <c r="U11" i="2"/>
  <c r="T11" i="2"/>
  <c r="S11" i="2"/>
  <c r="R11" i="2"/>
  <c r="Q11" i="2"/>
  <c r="P11" i="2"/>
  <c r="O11" i="2"/>
  <c r="N11" i="2"/>
  <c r="M11" i="2"/>
  <c r="AB10" i="2"/>
  <c r="AA10" i="2"/>
  <c r="Z10" i="2"/>
  <c r="Y10" i="2"/>
  <c r="X10" i="2"/>
  <c r="W10" i="2"/>
  <c r="V10" i="2"/>
  <c r="U10" i="2"/>
  <c r="T10" i="2"/>
  <c r="S10" i="2"/>
  <c r="R10" i="2"/>
  <c r="Q10" i="2"/>
  <c r="P10" i="2"/>
  <c r="O10" i="2"/>
  <c r="N10" i="2"/>
  <c r="M10" i="2"/>
  <c r="AB9" i="2"/>
  <c r="AA9" i="2"/>
  <c r="Z9" i="2"/>
  <c r="Y9" i="2"/>
  <c r="X9" i="2"/>
  <c r="W9" i="2"/>
  <c r="V9" i="2"/>
  <c r="U9" i="2"/>
  <c r="T9" i="2"/>
  <c r="S9" i="2"/>
  <c r="R9" i="2"/>
  <c r="Q9" i="2"/>
  <c r="P9" i="2"/>
  <c r="O9" i="2"/>
  <c r="N9" i="2"/>
  <c r="M9" i="2"/>
  <c r="I57" i="2"/>
  <c r="I56" i="2"/>
  <c r="I46" i="2"/>
  <c r="I45" i="2"/>
  <c r="I44" i="2"/>
  <c r="K40" i="2"/>
  <c r="K39" i="2"/>
  <c r="K38" i="2"/>
  <c r="K37" i="2"/>
  <c r="K36" i="2"/>
  <c r="K35" i="2"/>
  <c r="K34" i="2"/>
  <c r="K33" i="2"/>
  <c r="K32" i="2"/>
  <c r="K31" i="2"/>
  <c r="K30" i="2"/>
  <c r="K29" i="2"/>
  <c r="K28" i="2"/>
  <c r="K27" i="2"/>
  <c r="K25" i="2"/>
  <c r="K26" i="2"/>
  <c r="C58" i="2"/>
  <c r="AC31" i="9"/>
  <c r="AE30" i="9"/>
  <c r="AE29" i="9"/>
  <c r="AE28" i="9"/>
  <c r="AE27" i="9"/>
  <c r="AE25" i="9"/>
  <c r="AE24" i="9"/>
  <c r="AE23" i="9"/>
  <c r="AE22" i="9"/>
  <c r="AE21" i="9"/>
  <c r="AE20" i="9"/>
  <c r="AE19" i="9"/>
  <c r="AE18" i="9"/>
  <c r="AE17" i="9"/>
  <c r="AE16" i="9"/>
  <c r="AE15" i="9"/>
  <c r="AE14" i="9"/>
  <c r="AE13" i="9"/>
  <c r="AE12" i="9"/>
  <c r="AE11" i="9"/>
  <c r="AE9" i="9"/>
  <c r="AC6" i="9"/>
  <c r="AC8" i="9" s="1"/>
  <c r="AC10" i="9" s="1"/>
  <c r="AC32" i="9" s="1"/>
  <c r="AC33" i="9" s="1"/>
  <c r="AA6" i="9"/>
  <c r="AA8" i="9" s="1"/>
  <c r="AE4" i="9"/>
  <c r="W31" i="9"/>
  <c r="Y30" i="9"/>
  <c r="Y29" i="9"/>
  <c r="Y28" i="9"/>
  <c r="Y27" i="9"/>
  <c r="Y25" i="9"/>
  <c r="Y24" i="9"/>
  <c r="Y23" i="9"/>
  <c r="Y22" i="9"/>
  <c r="Y21" i="9"/>
  <c r="Y20" i="9"/>
  <c r="Y19" i="9"/>
  <c r="Y18" i="9"/>
  <c r="Y17" i="9"/>
  <c r="Y16" i="9"/>
  <c r="Y15" i="9"/>
  <c r="Y14" i="9"/>
  <c r="Y13" i="9"/>
  <c r="Y12" i="9"/>
  <c r="Y11" i="9"/>
  <c r="W10" i="9"/>
  <c r="W32" i="9" s="1"/>
  <c r="W33" i="9" s="1"/>
  <c r="Y9" i="9"/>
  <c r="W8" i="9"/>
  <c r="W6" i="9"/>
  <c r="U6" i="9"/>
  <c r="U8" i="9" s="1"/>
  <c r="Y4" i="9"/>
  <c r="Q31" i="9"/>
  <c r="S30" i="9"/>
  <c r="S29" i="9"/>
  <c r="S28" i="9"/>
  <c r="S27" i="9"/>
  <c r="S25" i="9"/>
  <c r="S24" i="9"/>
  <c r="S23" i="9"/>
  <c r="S22" i="9"/>
  <c r="S21" i="9"/>
  <c r="S20" i="9"/>
  <c r="S19" i="9"/>
  <c r="S18" i="9"/>
  <c r="S17" i="9"/>
  <c r="S16" i="9"/>
  <c r="S15" i="9"/>
  <c r="S14" i="9"/>
  <c r="S13" i="9"/>
  <c r="S12" i="9"/>
  <c r="S11" i="9"/>
  <c r="S9" i="9"/>
  <c r="Q6" i="9"/>
  <c r="Q8" i="9" s="1"/>
  <c r="Q10" i="9" s="1"/>
  <c r="Q32" i="9" s="1"/>
  <c r="Q33" i="9" s="1"/>
  <c r="O6" i="9"/>
  <c r="O8" i="9" s="1"/>
  <c r="S4" i="9"/>
  <c r="K31" i="9"/>
  <c r="M30" i="9"/>
  <c r="M29" i="9"/>
  <c r="M28" i="9"/>
  <c r="M27" i="9"/>
  <c r="M25" i="9"/>
  <c r="M24" i="9"/>
  <c r="M23" i="9"/>
  <c r="M22" i="9"/>
  <c r="M21" i="9"/>
  <c r="M20" i="9"/>
  <c r="M19" i="9"/>
  <c r="M18" i="9"/>
  <c r="M17" i="9"/>
  <c r="M16" i="9"/>
  <c r="M15" i="9"/>
  <c r="M14" i="9"/>
  <c r="M13" i="9"/>
  <c r="M12" i="9"/>
  <c r="M11" i="9"/>
  <c r="M9" i="9"/>
  <c r="K6" i="9"/>
  <c r="K8" i="9" s="1"/>
  <c r="K10" i="9" s="1"/>
  <c r="K32" i="9" s="1"/>
  <c r="K33" i="9" s="1"/>
  <c r="I6" i="9"/>
  <c r="I8" i="9" s="1"/>
  <c r="M4" i="9"/>
  <c r="E31" i="9"/>
  <c r="G15" i="9"/>
  <c r="G4" i="9"/>
  <c r="G9" i="9"/>
  <c r="C6" i="9"/>
  <c r="C8" i="9" s="1"/>
  <c r="G8" i="9" s="1"/>
  <c r="G10" i="9" s="1"/>
  <c r="M47" i="2" l="1"/>
  <c r="N47" i="2" s="1"/>
  <c r="M50" i="2"/>
  <c r="N50" i="2" s="1"/>
  <c r="M51" i="2"/>
  <c r="N51" i="2" s="1"/>
  <c r="M52" i="2"/>
  <c r="N52" i="2" s="1"/>
  <c r="M54" i="2"/>
  <c r="M48" i="2"/>
  <c r="M49" i="2"/>
  <c r="M53" i="2"/>
  <c r="M46" i="2"/>
  <c r="M55" i="2"/>
  <c r="N55" i="2" s="1"/>
  <c r="M44" i="2"/>
  <c r="AA10" i="9"/>
  <c r="AE8" i="9"/>
  <c r="AE10" i="9" s="1"/>
  <c r="U10" i="9"/>
  <c r="Y8" i="9"/>
  <c r="Y10" i="9" s="1"/>
  <c r="O10" i="9"/>
  <c r="S8" i="9"/>
  <c r="S10" i="9" s="1"/>
  <c r="I10" i="9"/>
  <c r="M8" i="9"/>
  <c r="M10" i="9" s="1"/>
  <c r="N48" i="2" l="1"/>
  <c r="O55" i="2"/>
  <c r="O51" i="2"/>
  <c r="P51" i="2" s="1"/>
  <c r="Q51" i="2" s="1"/>
  <c r="O52" i="2"/>
  <c r="O50" i="2"/>
  <c r="P50" i="2" s="1"/>
  <c r="P52" i="2"/>
  <c r="Q52" i="2" s="1"/>
  <c r="P55" i="2"/>
  <c r="N49" i="2"/>
  <c r="O49" i="2" s="1"/>
  <c r="O48" i="2"/>
  <c r="P48" i="2" s="1"/>
  <c r="O47" i="2"/>
  <c r="N54" i="2"/>
  <c r="N53" i="2"/>
  <c r="N46" i="2"/>
  <c r="N44" i="2"/>
  <c r="O44" i="2" s="1"/>
  <c r="Q55" i="2" l="1"/>
  <c r="R55" i="2" s="1"/>
  <c r="S55" i="2" s="1"/>
  <c r="O53" i="2"/>
  <c r="R51" i="2"/>
  <c r="S51" i="2" s="1"/>
  <c r="T51" i="2" s="1"/>
  <c r="R52" i="2"/>
  <c r="P49" i="2"/>
  <c r="Q49" i="2" s="1"/>
  <c r="R49" i="2" s="1"/>
  <c r="Q50" i="2"/>
  <c r="P47" i="2"/>
  <c r="Q48" i="2"/>
  <c r="P53" i="2"/>
  <c r="O54" i="2"/>
  <c r="P54" i="2" s="1"/>
  <c r="O46" i="2"/>
  <c r="P44" i="2"/>
  <c r="Q44" i="2" s="1"/>
  <c r="S49" i="2" l="1"/>
  <c r="T55" i="2"/>
  <c r="R48" i="2"/>
  <c r="S48" i="2" s="1"/>
  <c r="U51" i="2"/>
  <c r="R50" i="2"/>
  <c r="S50" i="2" s="1"/>
  <c r="S52" i="2"/>
  <c r="Q47" i="2"/>
  <c r="Q53" i="2"/>
  <c r="T49" i="2"/>
  <c r="P46" i="2"/>
  <c r="Q46" i="2" s="1"/>
  <c r="Q54" i="2"/>
  <c r="R54" i="2" s="1"/>
  <c r="U55" i="2"/>
  <c r="R44" i="2"/>
  <c r="T50" i="2" l="1"/>
  <c r="T48" i="2"/>
  <c r="U48" i="2" s="1"/>
  <c r="U50" i="2"/>
  <c r="V50" i="2" s="1"/>
  <c r="W50" i="2" s="1"/>
  <c r="R46" i="2"/>
  <c r="S54" i="2"/>
  <c r="T54" i="2" s="1"/>
  <c r="V48" i="2"/>
  <c r="R47" i="2"/>
  <c r="V51" i="2"/>
  <c r="W51" i="2" s="1"/>
  <c r="R53" i="2"/>
  <c r="V55" i="2"/>
  <c r="T52" i="2"/>
  <c r="U52" i="2" s="1"/>
  <c r="V52" i="2" s="1"/>
  <c r="U49" i="2"/>
  <c r="V49" i="2" s="1"/>
  <c r="W49" i="2" s="1"/>
  <c r="S44" i="2"/>
  <c r="T44" i="2" s="1"/>
  <c r="X50" i="2" l="1"/>
  <c r="Y50" i="2" s="1"/>
  <c r="Z50" i="2" s="1"/>
  <c r="AA50" i="2" s="1"/>
  <c r="AB50" i="2" s="1"/>
  <c r="AC50" i="2" s="1"/>
  <c r="X51" i="2"/>
  <c r="Y51" i="2" s="1"/>
  <c r="Z51" i="2" s="1"/>
  <c r="AA51" i="2" s="1"/>
  <c r="AB51" i="2" s="1"/>
  <c r="U54" i="2"/>
  <c r="V54" i="2" s="1"/>
  <c r="W54" i="2" s="1"/>
  <c r="X54" i="2" s="1"/>
  <c r="Y54" i="2" s="1"/>
  <c r="Z54" i="2" s="1"/>
  <c r="AA54" i="2" s="1"/>
  <c r="AB54" i="2" s="1"/>
  <c r="AC54" i="2" s="1"/>
  <c r="X49" i="2"/>
  <c r="Y49" i="2" s="1"/>
  <c r="Z49" i="2" s="1"/>
  <c r="AA49" i="2" s="1"/>
  <c r="AB49" i="2" s="1"/>
  <c r="AC49" i="2" s="1"/>
  <c r="W55" i="2"/>
  <c r="X55" i="2" s="1"/>
  <c r="Y55" i="2" s="1"/>
  <c r="Z55" i="2" s="1"/>
  <c r="AA55" i="2" s="1"/>
  <c r="AB55" i="2" s="1"/>
  <c r="AC55" i="2" s="1"/>
  <c r="S53" i="2"/>
  <c r="T53" i="2" s="1"/>
  <c r="S46" i="2"/>
  <c r="T46" i="2" s="1"/>
  <c r="S47" i="2"/>
  <c r="W52" i="2"/>
  <c r="X52" i="2" s="1"/>
  <c r="Y52" i="2" s="1"/>
  <c r="Z52" i="2" s="1"/>
  <c r="W48" i="2"/>
  <c r="X48" i="2" s="1"/>
  <c r="Y48" i="2" s="1"/>
  <c r="Z48" i="2" s="1"/>
  <c r="AA48" i="2" s="1"/>
  <c r="AB48" i="2" s="1"/>
  <c r="AC48" i="2" s="1"/>
  <c r="U44" i="2"/>
  <c r="AC51" i="2" l="1"/>
  <c r="AA52" i="2"/>
  <c r="AB52" i="2" s="1"/>
  <c r="AC52" i="2" s="1"/>
  <c r="U46" i="2"/>
  <c r="V46" i="2" s="1"/>
  <c r="W46" i="2" s="1"/>
  <c r="X46" i="2" s="1"/>
  <c r="Y46" i="2" s="1"/>
  <c r="Z46" i="2" s="1"/>
  <c r="AA46" i="2" s="1"/>
  <c r="AB46" i="2" s="1"/>
  <c r="AC46" i="2" s="1"/>
  <c r="T47" i="2"/>
  <c r="U47" i="2" s="1"/>
  <c r="V47" i="2" s="1"/>
  <c r="W47" i="2" s="1"/>
  <c r="X47" i="2" s="1"/>
  <c r="Y47" i="2" s="1"/>
  <c r="Z47" i="2" s="1"/>
  <c r="AA47" i="2" s="1"/>
  <c r="AB47" i="2" s="1"/>
  <c r="AC47" i="2" s="1"/>
  <c r="U53" i="2"/>
  <c r="V53" i="2" s="1"/>
  <c r="W53" i="2" s="1"/>
  <c r="X53" i="2" s="1"/>
  <c r="Y53" i="2" s="1"/>
  <c r="Z53" i="2" s="1"/>
  <c r="AA53" i="2" s="1"/>
  <c r="AB53" i="2" s="1"/>
  <c r="AC53" i="2" s="1"/>
  <c r="V44" i="2"/>
  <c r="G29" i="9"/>
  <c r="AC48" i="1"/>
  <c r="T48" i="1"/>
  <c r="N48" i="1"/>
  <c r="H48" i="1"/>
  <c r="I15" i="2"/>
  <c r="I14" i="2"/>
  <c r="I13" i="2"/>
  <c r="I12" i="2"/>
  <c r="I11" i="2"/>
  <c r="I10" i="2"/>
  <c r="I9" i="2"/>
  <c r="I8" i="2"/>
  <c r="J8" i="2" s="1"/>
  <c r="I7" i="2"/>
  <c r="J7" i="2" s="1"/>
  <c r="I6" i="2"/>
  <c r="J6" i="2" s="1"/>
  <c r="I5" i="2"/>
  <c r="AC39" i="1"/>
  <c r="T39" i="1"/>
  <c r="N39" i="1"/>
  <c r="H39" i="1"/>
  <c r="AA31" i="1"/>
  <c r="R31" i="1"/>
  <c r="P31" i="1"/>
  <c r="L31" i="1"/>
  <c r="J31" i="1"/>
  <c r="F31" i="1"/>
  <c r="D31" i="1"/>
  <c r="AC30" i="1"/>
  <c r="T30" i="1"/>
  <c r="N30" i="1"/>
  <c r="H30" i="1"/>
  <c r="AC28" i="1"/>
  <c r="T28" i="1"/>
  <c r="N28" i="1"/>
  <c r="H28" i="1"/>
  <c r="AC27" i="1"/>
  <c r="T27" i="1"/>
  <c r="N27" i="1"/>
  <c r="H27" i="1"/>
  <c r="AC26" i="1"/>
  <c r="AC44" i="1" s="1"/>
  <c r="T26" i="1"/>
  <c r="T44" i="1" s="1"/>
  <c r="N26" i="1"/>
  <c r="N44" i="1" s="1"/>
  <c r="H26" i="1"/>
  <c r="H44" i="1" s="1"/>
  <c r="AC25" i="1"/>
  <c r="T25" i="1"/>
  <c r="N25" i="1"/>
  <c r="H25" i="1"/>
  <c r="AC24" i="1"/>
  <c r="T24" i="1"/>
  <c r="N24" i="1"/>
  <c r="H24" i="1"/>
  <c r="AC23" i="1"/>
  <c r="T23" i="1"/>
  <c r="N23" i="1"/>
  <c r="H23" i="1"/>
  <c r="Y22" i="1"/>
  <c r="AC22" i="1" s="1"/>
  <c r="T22" i="1"/>
  <c r="N22" i="1"/>
  <c r="H22" i="1"/>
  <c r="AC21" i="1"/>
  <c r="T21" i="1"/>
  <c r="N21" i="1"/>
  <c r="H21" i="1"/>
  <c r="AC20" i="1"/>
  <c r="T20" i="1"/>
  <c r="N20" i="1"/>
  <c r="H20" i="1"/>
  <c r="Y19" i="1"/>
  <c r="AC19" i="1" s="1"/>
  <c r="T19" i="1"/>
  <c r="N19" i="1"/>
  <c r="H19" i="1"/>
  <c r="AC18" i="1"/>
  <c r="T18" i="1"/>
  <c r="N18" i="1"/>
  <c r="H18" i="1"/>
  <c r="AC17" i="1"/>
  <c r="T17" i="1"/>
  <c r="N17" i="1"/>
  <c r="H17" i="1"/>
  <c r="Y16" i="1"/>
  <c r="AC16" i="1" s="1"/>
  <c r="T16" i="1"/>
  <c r="N16" i="1"/>
  <c r="H16" i="1"/>
  <c r="Y15" i="1"/>
  <c r="AC15" i="1" s="1"/>
  <c r="T15" i="1"/>
  <c r="N15" i="1"/>
  <c r="H15" i="1"/>
  <c r="Y14" i="1"/>
  <c r="T14" i="1"/>
  <c r="N14" i="1"/>
  <c r="H14" i="1"/>
  <c r="AC13" i="1"/>
  <c r="T13" i="1"/>
  <c r="N13" i="1"/>
  <c r="H13" i="1"/>
  <c r="AC12" i="1"/>
  <c r="T12" i="1"/>
  <c r="N12" i="1"/>
  <c r="H12" i="1"/>
  <c r="AC11" i="1"/>
  <c r="T11" i="1"/>
  <c r="N11" i="1"/>
  <c r="H11" i="1"/>
  <c r="AC9" i="1"/>
  <c r="T9" i="1"/>
  <c r="N9" i="1"/>
  <c r="H9" i="1"/>
  <c r="AA8" i="1"/>
  <c r="AA10" i="1" s="1"/>
  <c r="AA6" i="1"/>
  <c r="Y6" i="1"/>
  <c r="Y8" i="1" s="1"/>
  <c r="Y10" i="1" s="1"/>
  <c r="R6" i="1"/>
  <c r="R8" i="1" s="1"/>
  <c r="R10" i="1" s="1"/>
  <c r="P6" i="1"/>
  <c r="P8" i="1" s="1"/>
  <c r="L6" i="1"/>
  <c r="L8" i="1" s="1"/>
  <c r="J6" i="1"/>
  <c r="J8" i="1" s="1"/>
  <c r="J10" i="1" s="1"/>
  <c r="F6" i="1"/>
  <c r="F8" i="1" s="1"/>
  <c r="F10" i="1" s="1"/>
  <c r="D6" i="1"/>
  <c r="D8" i="1" s="1"/>
  <c r="D10" i="1" s="1"/>
  <c r="AC4" i="1"/>
  <c r="T4" i="1"/>
  <c r="N4" i="1"/>
  <c r="H4" i="1"/>
  <c r="AE48" i="9"/>
  <c r="Y48" i="9"/>
  <c r="S48" i="9"/>
  <c r="M48" i="9"/>
  <c r="G48" i="9"/>
  <c r="AE39" i="9"/>
  <c r="Y39" i="9"/>
  <c r="S39" i="9"/>
  <c r="M39" i="9"/>
  <c r="G39" i="9"/>
  <c r="G30" i="9"/>
  <c r="G28" i="9"/>
  <c r="G27" i="9"/>
  <c r="G25" i="9"/>
  <c r="G24" i="9"/>
  <c r="G23" i="9"/>
  <c r="G22" i="9"/>
  <c r="G21" i="9"/>
  <c r="G20" i="9"/>
  <c r="G19" i="9"/>
  <c r="G18" i="9"/>
  <c r="G17" i="9"/>
  <c r="G16" i="9"/>
  <c r="G14" i="9"/>
  <c r="G13" i="9"/>
  <c r="G12" i="9"/>
  <c r="G11" i="9"/>
  <c r="E8" i="9"/>
  <c r="E10" i="9" s="1"/>
  <c r="E32" i="9" s="1"/>
  <c r="E33" i="9" s="1"/>
  <c r="E6" i="9"/>
  <c r="N6" i="2" l="1"/>
  <c r="M5" i="2"/>
  <c r="N5" i="2" s="1"/>
  <c r="O5" i="2" s="1"/>
  <c r="W44" i="2"/>
  <c r="C10" i="9"/>
  <c r="F32" i="1"/>
  <c r="F33" i="1" s="1"/>
  <c r="D32" i="1"/>
  <c r="N31" i="1"/>
  <c r="R32" i="1"/>
  <c r="R33" i="1" s="1"/>
  <c r="Y31" i="1"/>
  <c r="AC31" i="1" s="1"/>
  <c r="J32" i="1"/>
  <c r="J33" i="1" s="1"/>
  <c r="AC14" i="1"/>
  <c r="T31" i="1"/>
  <c r="H31" i="1"/>
  <c r="AC8" i="1"/>
  <c r="AC10" i="1" s="1"/>
  <c r="N8" i="1"/>
  <c r="N10" i="1" s="1"/>
  <c r="T8" i="1"/>
  <c r="T10" i="1" s="1"/>
  <c r="P10" i="1"/>
  <c r="P32" i="1" s="1"/>
  <c r="P33" i="1" s="1"/>
  <c r="AA32" i="1"/>
  <c r="AA33" i="1" s="1"/>
  <c r="H32" i="1"/>
  <c r="D33" i="1"/>
  <c r="H8" i="1"/>
  <c r="H10" i="1" s="1"/>
  <c r="L10" i="1"/>
  <c r="L32" i="1" s="1"/>
  <c r="X44" i="2" l="1"/>
  <c r="P5" i="2"/>
  <c r="Q5" i="2" s="1"/>
  <c r="N32" i="1"/>
  <c r="Y32" i="1"/>
  <c r="T32" i="1"/>
  <c r="T43" i="1" s="1"/>
  <c r="N43" i="1"/>
  <c r="N33" i="1"/>
  <c r="T33" i="1"/>
  <c r="H33" i="1"/>
  <c r="H43" i="1"/>
  <c r="Y44" i="2" l="1"/>
  <c r="R5" i="2"/>
  <c r="S5" i="2" s="1"/>
  <c r="Y33" i="1"/>
  <c r="AC32" i="1"/>
  <c r="T46" i="1"/>
  <c r="T47" i="1"/>
  <c r="H47" i="1"/>
  <c r="H46" i="1"/>
  <c r="H52" i="1" s="1"/>
  <c r="N46" i="1"/>
  <c r="N47" i="1"/>
  <c r="Z44" i="2" l="1"/>
  <c r="T5" i="2"/>
  <c r="U5" i="2" s="1"/>
  <c r="V5" i="2" s="1"/>
  <c r="W5" i="2" s="1"/>
  <c r="X5" i="2" s="1"/>
  <c r="Y5" i="2" s="1"/>
  <c r="Z5" i="2" s="1"/>
  <c r="AA5" i="2" s="1"/>
  <c r="AB5" i="2" s="1"/>
  <c r="AC5" i="2" s="1"/>
  <c r="AC43" i="1"/>
  <c r="AC33" i="1"/>
  <c r="T52" i="1"/>
  <c r="N52" i="1"/>
  <c r="AA44" i="2" l="1"/>
  <c r="AC46" i="1"/>
  <c r="AC47" i="1"/>
  <c r="AB44" i="2" l="1"/>
  <c r="AC52" i="1"/>
  <c r="AC44" i="2" l="1"/>
  <c r="L58" i="2" l="1"/>
  <c r="M45" i="2"/>
  <c r="M58" i="2" l="1"/>
  <c r="N45" i="2"/>
  <c r="N58" i="2" s="1"/>
  <c r="O45" i="2" l="1"/>
  <c r="O58" i="2" l="1"/>
  <c r="P45" i="2"/>
  <c r="P58" i="2" s="1"/>
  <c r="Q45" i="2" l="1"/>
  <c r="Q58" i="2" s="1"/>
  <c r="R45" i="2" l="1"/>
  <c r="R58" i="2" l="1"/>
  <c r="S45" i="2"/>
  <c r="S58" i="2" l="1"/>
  <c r="T45" i="2"/>
  <c r="T58" i="2" l="1"/>
  <c r="U45" i="2"/>
  <c r="U58" i="2" l="1"/>
  <c r="V45" i="2"/>
  <c r="V58" i="2" l="1"/>
  <c r="W45" i="2"/>
  <c r="W58" i="2" l="1"/>
  <c r="X45" i="2"/>
  <c r="X58" i="2" l="1"/>
  <c r="Y45" i="2"/>
  <c r="Y58" i="2" l="1"/>
  <c r="Z45" i="2"/>
  <c r="Z58" i="2" l="1"/>
  <c r="AA45" i="2"/>
  <c r="AA58" i="2" l="1"/>
  <c r="AB45" i="2"/>
  <c r="AB58" i="2" l="1"/>
  <c r="AC45" i="2"/>
  <c r="AC58" i="2" s="1"/>
  <c r="AC8" i="2"/>
  <c r="AB8" i="2"/>
  <c r="AA8" i="2"/>
  <c r="Z8" i="2"/>
  <c r="Y8" i="2"/>
  <c r="X8" i="2"/>
  <c r="W8" i="2"/>
  <c r="V8" i="2"/>
  <c r="U8" i="2"/>
  <c r="T8" i="2"/>
  <c r="S8" i="2"/>
  <c r="R8" i="2"/>
  <c r="Q8" i="2"/>
  <c r="P8" i="2"/>
  <c r="M8" i="2"/>
  <c r="O8" i="2"/>
  <c r="N8" i="2"/>
  <c r="AB7" i="2"/>
  <c r="AC7" i="2"/>
  <c r="AA7" i="2"/>
  <c r="V7" i="2"/>
  <c r="W7" i="2"/>
  <c r="X7" i="2"/>
  <c r="Y7" i="2"/>
  <c r="Z7" i="2"/>
  <c r="U7" i="2"/>
  <c r="T7" i="2"/>
  <c r="S7" i="2"/>
  <c r="R7" i="2"/>
  <c r="Q7" i="2"/>
  <c r="P7" i="2"/>
  <c r="O7" i="2"/>
  <c r="N7" i="2"/>
  <c r="M7" i="2"/>
  <c r="L16" i="2"/>
  <c r="C26" i="9" s="1"/>
  <c r="G26" i="9" l="1"/>
  <c r="G44" i="9" s="1"/>
  <c r="C31" i="9"/>
  <c r="C32" i="9" s="1"/>
  <c r="G32" i="9" s="1"/>
  <c r="O6" i="2"/>
  <c r="M16" i="2"/>
  <c r="I26" i="9" s="1"/>
  <c r="N16" i="2"/>
  <c r="O26" i="9" s="1"/>
  <c r="G31" i="9" l="1"/>
  <c r="C33" i="9"/>
  <c r="P6" i="2"/>
  <c r="P16" i="2" s="1"/>
  <c r="AA26" i="9" s="1"/>
  <c r="G43" i="9"/>
  <c r="G46" i="9" s="1"/>
  <c r="G51" i="9" s="1"/>
  <c r="G33" i="9"/>
  <c r="O16" i="2"/>
  <c r="U26" i="9" s="1"/>
  <c r="I31" i="9"/>
  <c r="I32" i="9" s="1"/>
  <c r="M26" i="9"/>
  <c r="S26" i="9"/>
  <c r="O31" i="9"/>
  <c r="O32" i="9" s="1"/>
  <c r="Q6" i="2" l="1"/>
  <c r="Q16" i="2" s="1"/>
  <c r="U31" i="9"/>
  <c r="U32" i="9" s="1"/>
  <c r="Y26" i="9"/>
  <c r="S32" i="9"/>
  <c r="O33" i="9"/>
  <c r="S31" i="9"/>
  <c r="S44" i="9"/>
  <c r="AE26" i="9"/>
  <c r="AA31" i="9"/>
  <c r="AA32" i="9" s="1"/>
  <c r="M44" i="9"/>
  <c r="M31" i="9"/>
  <c r="I33" i="9"/>
  <c r="M32" i="9"/>
  <c r="R6" i="2" l="1"/>
  <c r="R16" i="2" s="1"/>
  <c r="AE31" i="9"/>
  <c r="AE44" i="9"/>
  <c r="S43" i="9"/>
  <c r="S46" i="9" s="1"/>
  <c r="S51" i="9" s="1"/>
  <c r="S33" i="9"/>
  <c r="M33" i="9"/>
  <c r="M43" i="9"/>
  <c r="M46" i="9" s="1"/>
  <c r="M51" i="9" s="1"/>
  <c r="Y44" i="9"/>
  <c r="Y31" i="9"/>
  <c r="AA33" i="9"/>
  <c r="AE32" i="9"/>
  <c r="U33" i="9"/>
  <c r="Y32" i="9"/>
  <c r="S6" i="2" l="1"/>
  <c r="T6" i="2" s="1"/>
  <c r="Y33" i="9"/>
  <c r="Y43" i="9"/>
  <c r="Y46" i="9" s="1"/>
  <c r="Y51" i="9" s="1"/>
  <c r="AE33" i="9"/>
  <c r="AE43" i="9"/>
  <c r="AE46" i="9" s="1"/>
  <c r="AE51" i="9" s="1"/>
  <c r="S16" i="2" l="1"/>
  <c r="T16" i="2"/>
  <c r="U6" i="2"/>
  <c r="V6" i="2" s="1"/>
  <c r="V16" i="2" l="1"/>
  <c r="W6" i="2"/>
  <c r="U16" i="2"/>
  <c r="W16" i="2" l="1"/>
  <c r="X6" i="2"/>
  <c r="X16" i="2" l="1"/>
  <c r="Y6" i="2"/>
  <c r="Y16" i="2" l="1"/>
  <c r="Z6" i="2"/>
  <c r="Z16" i="2" l="1"/>
  <c r="AA6" i="2"/>
  <c r="AA16" i="2" l="1"/>
  <c r="AB6" i="2"/>
  <c r="AB16" i="2" l="1"/>
  <c r="AC6" i="2"/>
  <c r="AC16" i="2" s="1"/>
</calcChain>
</file>

<file path=xl/sharedStrings.xml><?xml version="1.0" encoding="utf-8"?>
<sst xmlns="http://schemas.openxmlformats.org/spreadsheetml/2006/main" count="1322" uniqueCount="213">
  <si>
    <t>Ｂ</t>
  </si>
  <si>
    <t>就農後５年間の収支計画</t>
  </si>
  <si>
    <t>％</t>
  </si>
  <si>
    <t>氏名</t>
    <rPh sb="0" eb="2">
      <t>シメイ</t>
    </rPh>
    <phoneticPr fontId="19"/>
  </si>
  <si>
    <t>単収</t>
    <rPh sb="0" eb="1">
      <t>タン</t>
    </rPh>
    <rPh sb="1" eb="2">
      <t>シュウ</t>
    </rPh>
    <phoneticPr fontId="19"/>
  </si>
  <si>
    <t>平均単価</t>
    <rPh sb="0" eb="2">
      <t>ヘイキン</t>
    </rPh>
    <rPh sb="2" eb="4">
      <t>タンカ</t>
    </rPh>
    <phoneticPr fontId="19"/>
  </si>
  <si>
    <t>部　門</t>
    <rPh sb="0" eb="1">
      <t>ブ</t>
    </rPh>
    <rPh sb="2" eb="3">
      <t>モン</t>
    </rPh>
    <phoneticPr fontId="19"/>
  </si>
  <si>
    <t>㎏</t>
  </si>
  <si>
    <t>（始１月１日～至１２月３１日）</t>
  </si>
  <si>
    <t>農薬費</t>
    <rPh sb="0" eb="2">
      <t>ノウヤク</t>
    </rPh>
    <rPh sb="2" eb="3">
      <t>ヒ</t>
    </rPh>
    <phoneticPr fontId="19"/>
  </si>
  <si>
    <t>項　目</t>
    <rPh sb="0" eb="1">
      <t>コウ</t>
    </rPh>
    <rPh sb="2" eb="3">
      <t>メ</t>
    </rPh>
    <phoneticPr fontId="19"/>
  </si>
  <si>
    <t>合　計</t>
    <rPh sb="0" eb="1">
      <t>ゴウ</t>
    </rPh>
    <rPh sb="2" eb="3">
      <t>ケイ</t>
    </rPh>
    <phoneticPr fontId="19"/>
  </si>
  <si>
    <t>雑費</t>
    <rPh sb="0" eb="2">
      <t>ザッピ</t>
    </rPh>
    <phoneticPr fontId="19"/>
  </si>
  <si>
    <t>粗　収　益</t>
    <rPh sb="0" eb="1">
      <t>ソ</t>
    </rPh>
    <rPh sb="2" eb="3">
      <t>オサム</t>
    </rPh>
    <rPh sb="4" eb="5">
      <t>エキ</t>
    </rPh>
    <phoneticPr fontId="19"/>
  </si>
  <si>
    <t>親族から賃借する農地面積</t>
    <rPh sb="0" eb="2">
      <t>シンゾク</t>
    </rPh>
    <rPh sb="4" eb="6">
      <t>チンシャク</t>
    </rPh>
    <rPh sb="8" eb="10">
      <t>ノウチ</t>
    </rPh>
    <phoneticPr fontId="19"/>
  </si>
  <si>
    <t>作付面積</t>
    <rPh sb="0" eb="2">
      <t>サクツ</t>
    </rPh>
    <rPh sb="2" eb="4">
      <t>メンセキ</t>
    </rPh>
    <phoneticPr fontId="19"/>
  </si>
  <si>
    <t>修繕費</t>
    <rPh sb="0" eb="3">
      <t>シュウゼンヒ</t>
    </rPh>
    <phoneticPr fontId="19"/>
  </si>
  <si>
    <t>動力光熱費</t>
    <rPh sb="0" eb="2">
      <t>ドウリョク</t>
    </rPh>
    <rPh sb="2" eb="5">
      <t>コウネツヒ</t>
    </rPh>
    <phoneticPr fontId="19"/>
  </si>
  <si>
    <t>㎡</t>
  </si>
  <si>
    <t>V</t>
  </si>
  <si>
    <t>㎏/10a</t>
  </si>
  <si>
    <t>３年目</t>
    <rPh sb="1" eb="3">
      <t>ネンメ</t>
    </rPh>
    <phoneticPr fontId="19"/>
  </si>
  <si>
    <t>３年目（</t>
    <rPh sb="1" eb="3">
      <t>ネンメ</t>
    </rPh>
    <phoneticPr fontId="19"/>
  </si>
  <si>
    <t>支払利子</t>
    <rPh sb="0" eb="2">
      <t>シハラ</t>
    </rPh>
    <rPh sb="2" eb="4">
      <t>リシ</t>
    </rPh>
    <phoneticPr fontId="19"/>
  </si>
  <si>
    <t>育成費</t>
    <rPh sb="0" eb="3">
      <t>イクセイヒ</t>
    </rPh>
    <phoneticPr fontId="19"/>
  </si>
  <si>
    <t>No</t>
    <phoneticPr fontId="28"/>
  </si>
  <si>
    <t>所有権を有する農地面積</t>
    <rPh sb="0" eb="3">
      <t>ショユウケン</t>
    </rPh>
    <rPh sb="4" eb="5">
      <t>ユウ</t>
    </rPh>
    <rPh sb="7" eb="9">
      <t>ノウチ</t>
    </rPh>
    <rPh sb="9" eb="11">
      <t>メンセキ</t>
    </rPh>
    <phoneticPr fontId="19"/>
  </si>
  <si>
    <t>小農具費</t>
    <rPh sb="0" eb="1">
      <t>ショウ</t>
    </rPh>
    <rPh sb="1" eb="3">
      <t>ノウグ</t>
    </rPh>
    <rPh sb="3" eb="4">
      <t>ヒ</t>
    </rPh>
    <phoneticPr fontId="19"/>
  </si>
  <si>
    <t>農 地</t>
    <rPh sb="0" eb="1">
      <t>ノウ</t>
    </rPh>
    <rPh sb="2" eb="3">
      <t>チ</t>
    </rPh>
    <phoneticPr fontId="19"/>
  </si>
  <si>
    <t>－</t>
  </si>
  <si>
    <t>総生産量</t>
    <rPh sb="0" eb="3">
      <t>ソウセイサン</t>
    </rPh>
    <rPh sb="3" eb="4">
      <t>リョウ</t>
    </rPh>
    <phoneticPr fontId="19"/>
  </si>
  <si>
    <t>支払地代</t>
    <rPh sb="0" eb="2">
      <t>シハラ</t>
    </rPh>
    <rPh sb="2" eb="4">
      <t>チダイ</t>
    </rPh>
    <phoneticPr fontId="19"/>
  </si>
  <si>
    <t>収支計画５年間の年別減価償却費</t>
    <rPh sb="0" eb="2">
      <t>シュウシ</t>
    </rPh>
    <rPh sb="2" eb="4">
      <t>ケイカク</t>
    </rPh>
    <rPh sb="5" eb="7">
      <t>ネンカン</t>
    </rPh>
    <rPh sb="8" eb="10">
      <t>ネンベツ</t>
    </rPh>
    <rPh sb="10" eb="12">
      <t>ゲンカ</t>
    </rPh>
    <rPh sb="12" eb="14">
      <t>ショウキャク</t>
    </rPh>
    <rPh sb="14" eb="15">
      <t>ヒ</t>
    </rPh>
    <phoneticPr fontId="28"/>
  </si>
  <si>
    <t>４年目（</t>
    <rPh sb="1" eb="3">
      <t>ネンメ</t>
    </rPh>
    <phoneticPr fontId="19"/>
  </si>
  <si>
    <t>農業所得</t>
    <rPh sb="0" eb="2">
      <t>ノウギョウ</t>
    </rPh>
    <rPh sb="2" eb="4">
      <t>ショトク</t>
    </rPh>
    <phoneticPr fontId="19"/>
  </si>
  <si>
    <t>支出</t>
    <rPh sb="0" eb="2">
      <t>シシュツ</t>
    </rPh>
    <phoneticPr fontId="19"/>
  </si>
  <si>
    <t>所得率</t>
    <rPh sb="0" eb="3">
      <t>ショトクリツ</t>
    </rPh>
    <phoneticPr fontId="19"/>
  </si>
  <si>
    <t>円</t>
    <rPh sb="0" eb="1">
      <t>エン</t>
    </rPh>
    <phoneticPr fontId="19"/>
  </si>
  <si>
    <t>粗生産額</t>
    <rPh sb="0" eb="1">
      <t>ソ</t>
    </rPh>
    <rPh sb="1" eb="4">
      <t>セイサンガク</t>
    </rPh>
    <phoneticPr fontId="19"/>
  </si>
  <si>
    <t>賃料料金</t>
    <rPh sb="0" eb="2">
      <t>チンリョウ</t>
    </rPh>
    <rPh sb="2" eb="4">
      <t>リョウキン</t>
    </rPh>
    <phoneticPr fontId="19"/>
  </si>
  <si>
    <t>ケ＝エ-（オ+カ）</t>
  </si>
  <si>
    <t>雑収入</t>
    <rPh sb="0" eb="1">
      <t>ザツ</t>
    </rPh>
    <rPh sb="1" eb="3">
      <t>シュウニュウ</t>
    </rPh>
    <phoneticPr fontId="19"/>
  </si>
  <si>
    <t>償還財源</t>
    <rPh sb="0" eb="2">
      <t>ショウカン</t>
    </rPh>
    <rPh sb="2" eb="4">
      <t>ザイゲン</t>
    </rPh>
    <phoneticPr fontId="19"/>
  </si>
  <si>
    <t>計</t>
    <rPh sb="0" eb="1">
      <t>ケイ</t>
    </rPh>
    <phoneticPr fontId="19"/>
  </si>
  <si>
    <t>経　 営　 費</t>
    <rPh sb="0" eb="1">
      <t>キョウ</t>
    </rPh>
    <rPh sb="3" eb="4">
      <t>エイ</t>
    </rPh>
    <rPh sb="6" eb="7">
      <t>ヒ</t>
    </rPh>
    <phoneticPr fontId="19"/>
  </si>
  <si>
    <t>種苗費</t>
    <rPh sb="0" eb="2">
      <t>シュビョウ</t>
    </rPh>
    <rPh sb="2" eb="3">
      <t>ヒ</t>
    </rPh>
    <phoneticPr fontId="19"/>
  </si>
  <si>
    <t>肥料費</t>
    <rPh sb="0" eb="3">
      <t>ヒリョウヒ</t>
    </rPh>
    <phoneticPr fontId="19"/>
  </si>
  <si>
    <t>飼料費</t>
    <rPh sb="0" eb="3">
      <t>シリョウヒ</t>
    </rPh>
    <phoneticPr fontId="19"/>
  </si>
  <si>
    <t>家畜衛生費</t>
    <rPh sb="0" eb="2">
      <t>カチク</t>
    </rPh>
    <rPh sb="2" eb="5">
      <t>エイセイヒ</t>
    </rPh>
    <phoneticPr fontId="19"/>
  </si>
  <si>
    <t>素畜費</t>
    <rPh sb="0" eb="1">
      <t>ソ</t>
    </rPh>
    <rPh sb="1" eb="2">
      <t>チク</t>
    </rPh>
    <rPh sb="2" eb="3">
      <t>ヒ</t>
    </rPh>
    <phoneticPr fontId="19"/>
  </si>
  <si>
    <t>雇用労賃費</t>
    <rPh sb="0" eb="2">
      <t>コヨウ</t>
    </rPh>
    <rPh sb="2" eb="4">
      <t>ロウチン</t>
    </rPh>
    <rPh sb="4" eb="5">
      <t>ヒ</t>
    </rPh>
    <phoneticPr fontId="19"/>
  </si>
  <si>
    <t>D</t>
  </si>
  <si>
    <t>諸材料費</t>
    <rPh sb="0" eb="1">
      <t>ショ</t>
    </rPh>
    <rPh sb="1" eb="4">
      <t>ザイリョウヒ</t>
    </rPh>
    <phoneticPr fontId="19"/>
  </si>
  <si>
    <t>水利費</t>
    <rPh sb="0" eb="2">
      <t>スイリ</t>
    </rPh>
    <rPh sb="2" eb="3">
      <t>ヒ</t>
    </rPh>
    <phoneticPr fontId="19"/>
  </si>
  <si>
    <t>減価償却費</t>
    <rPh sb="0" eb="2">
      <t>ゲンカ</t>
    </rPh>
    <rPh sb="2" eb="5">
      <t>ショウキャクヒ</t>
    </rPh>
    <phoneticPr fontId="19"/>
  </si>
  <si>
    <t>出荷経費</t>
    <rPh sb="0" eb="2">
      <t>シュッカ</t>
    </rPh>
    <rPh sb="2" eb="4">
      <t>ケイヒ</t>
    </rPh>
    <phoneticPr fontId="19"/>
  </si>
  <si>
    <t>労働力</t>
    <rPh sb="0" eb="3">
      <t>ロウドウリョク</t>
    </rPh>
    <phoneticPr fontId="19"/>
  </si>
  <si>
    <t>人</t>
    <rPh sb="0" eb="1">
      <t>ニン</t>
    </rPh>
    <phoneticPr fontId="19"/>
  </si>
  <si>
    <t>５年目</t>
    <rPh sb="1" eb="3">
      <t>ネンメ</t>
    </rPh>
    <phoneticPr fontId="19"/>
  </si>
  <si>
    <t>Ａ</t>
  </si>
  <si>
    <t>Ｅ</t>
  </si>
  <si>
    <t>うち、雇用</t>
    <rPh sb="3" eb="5">
      <t>コヨウ</t>
    </rPh>
    <phoneticPr fontId="19"/>
  </si>
  <si>
    <t>親族以外から賃借する農地面積</t>
    <rPh sb="0" eb="2">
      <t>シンゾク</t>
    </rPh>
    <rPh sb="2" eb="4">
      <t>イガイ</t>
    </rPh>
    <rPh sb="6" eb="8">
      <t>チンシャク</t>
    </rPh>
    <rPh sb="10" eb="12">
      <t>ノウチ</t>
    </rPh>
    <phoneticPr fontId="19"/>
  </si>
  <si>
    <t>１年目</t>
    <rPh sb="1" eb="3">
      <t>ネンメ</t>
    </rPh>
    <phoneticPr fontId="19"/>
  </si>
  <si>
    <t>２年目</t>
    <rPh sb="1" eb="3">
      <t>ネンメ</t>
    </rPh>
    <phoneticPr fontId="19"/>
  </si>
  <si>
    <t>その他</t>
    <rPh sb="2" eb="3">
      <t>タ</t>
    </rPh>
    <phoneticPr fontId="19"/>
  </si>
  <si>
    <t>計画</t>
    <rPh sb="0" eb="2">
      <t>ケイカク</t>
    </rPh>
    <phoneticPr fontId="28"/>
  </si>
  <si>
    <t>４年目</t>
    <rPh sb="1" eb="3">
      <t>ネンメ</t>
    </rPh>
    <phoneticPr fontId="19"/>
  </si>
  <si>
    <t>減価償却費</t>
    <rPh sb="0" eb="2">
      <t>ゲンカ</t>
    </rPh>
    <rPh sb="2" eb="4">
      <t>ショウキャク</t>
    </rPh>
    <rPh sb="4" eb="5">
      <t>ヒ</t>
    </rPh>
    <phoneticPr fontId="19"/>
  </si>
  <si>
    <t>Ｃ</t>
  </si>
  <si>
    <t>Ｄ=A+B+C</t>
  </si>
  <si>
    <t>生活費</t>
    <rPh sb="0" eb="3">
      <t>セイカツヒ</t>
    </rPh>
    <phoneticPr fontId="19"/>
  </si>
  <si>
    <t>Ｆ</t>
  </si>
  <si>
    <t>①</t>
  </si>
  <si>
    <t>②</t>
  </si>
  <si>
    <t>差額</t>
    <rPh sb="0" eb="2">
      <t>サガク</t>
    </rPh>
    <phoneticPr fontId="19"/>
  </si>
  <si>
    <t>Ｇ=D-E-F</t>
  </si>
  <si>
    <t>就農後５年間の収支計画【記載例】</t>
    <rPh sb="12" eb="14">
      <t>キサイ</t>
    </rPh>
    <rPh sb="14" eb="15">
      <t>レイ</t>
    </rPh>
    <phoneticPr fontId="19"/>
  </si>
  <si>
    <t>A</t>
  </si>
  <si>
    <t>B</t>
  </si>
  <si>
    <t>記入例の具体的な内容</t>
    <rPh sb="0" eb="2">
      <t>キニュウ</t>
    </rPh>
    <rPh sb="2" eb="3">
      <t>レイ</t>
    </rPh>
    <rPh sb="4" eb="7">
      <t>グタイテキ</t>
    </rPh>
    <rPh sb="8" eb="10">
      <t>ナイヨウ</t>
    </rPh>
    <phoneticPr fontId="19"/>
  </si>
  <si>
    <t>C＝A＊B/1,000</t>
  </si>
  <si>
    <t>E=C＊D</t>
  </si>
  <si>
    <t>F</t>
  </si>
  <si>
    <t>減価償却費（円）
（購入年分　月割）</t>
    <rPh sb="0" eb="2">
      <t>ゲンカショウキャクヒ2</t>
    </rPh>
    <rPh sb="10" eb="12">
      <t>コウニュウ</t>
    </rPh>
    <rPh sb="12" eb="13">
      <t>トシ</t>
    </rPh>
    <rPh sb="13" eb="14">
      <t>ブン</t>
    </rPh>
    <rPh sb="15" eb="17">
      <t>ツキワ</t>
    </rPh>
    <phoneticPr fontId="28"/>
  </si>
  <si>
    <t>G＝E+F</t>
  </si>
  <si>
    <t>H</t>
  </si>
  <si>
    <t>I</t>
  </si>
  <si>
    <t>J</t>
  </si>
  <si>
    <t>a＝H~Zの和</t>
    <rPh sb="6" eb="7">
      <t>ワ</t>
    </rPh>
    <phoneticPr fontId="19"/>
  </si>
  <si>
    <t>K</t>
  </si>
  <si>
    <t>L</t>
  </si>
  <si>
    <t>M</t>
  </si>
  <si>
    <t>N</t>
  </si>
  <si>
    <t>O</t>
  </si>
  <si>
    <t>P</t>
  </si>
  <si>
    <t>Q</t>
  </si>
  <si>
    <t>エ＝ア＋イ+ウ</t>
  </si>
  <si>
    <t>R</t>
  </si>
  <si>
    <t>S</t>
  </si>
  <si>
    <t>T</t>
  </si>
  <si>
    <t>U</t>
  </si>
  <si>
    <t>W</t>
  </si>
  <si>
    <t>X</t>
  </si>
  <si>
    <t>Y</t>
  </si>
  <si>
    <t>Z</t>
  </si>
  <si>
    <t>b＝G-a</t>
  </si>
  <si>
    <t>○色付きセルには計算式が入力されています。</t>
    <rPh sb="1" eb="3">
      <t>イロツ</t>
    </rPh>
    <rPh sb="8" eb="11">
      <t>ケイサンシキ</t>
    </rPh>
    <rPh sb="12" eb="14">
      <t>ニュウリョク</t>
    </rPh>
    <phoneticPr fontId="28"/>
  </si>
  <si>
    <t>計画２年目</t>
    <rPh sb="0" eb="2">
      <t>ケイカク</t>
    </rPh>
    <rPh sb="3" eb="5">
      <t>ネンメ</t>
    </rPh>
    <phoneticPr fontId="28"/>
  </si>
  <si>
    <t>c＝ｂ/G%</t>
  </si>
  <si>
    <t>① 青年等就農資金</t>
    <rPh sb="2" eb="4">
      <t>セイネン</t>
    </rPh>
    <rPh sb="4" eb="5">
      <t>トウ</t>
    </rPh>
    <rPh sb="5" eb="7">
      <t>シュウノウ</t>
    </rPh>
    <rPh sb="7" eb="9">
      <t>シキン</t>
    </rPh>
    <phoneticPr fontId="19"/>
  </si>
  <si>
    <t>d</t>
  </si>
  <si>
    <t>e</t>
  </si>
  <si>
    <t>f</t>
  </si>
  <si>
    <t>g</t>
  </si>
  <si>
    <t>h</t>
  </si>
  <si>
    <t>i＝f+g+h</t>
  </si>
  <si>
    <t>計画５年目</t>
    <rPh sb="0" eb="2">
      <t>ケイカク</t>
    </rPh>
    <rPh sb="3" eb="5">
      <t>ネンメ</t>
    </rPh>
    <phoneticPr fontId="28"/>
  </si>
  <si>
    <t>品目１の品名</t>
    <rPh sb="0" eb="2">
      <t>ヒンモク</t>
    </rPh>
    <rPh sb="4" eb="6">
      <t>ヒンメイ</t>
    </rPh>
    <phoneticPr fontId="19"/>
  </si>
  <si>
    <t>品目２の品名</t>
    <rPh sb="0" eb="2">
      <t>ヒンモク</t>
    </rPh>
    <rPh sb="4" eb="6">
      <t>ヒンメイ</t>
    </rPh>
    <phoneticPr fontId="19"/>
  </si>
  <si>
    <t>ア＝ｂ</t>
  </si>
  <si>
    <t>イ＝W</t>
  </si>
  <si>
    <t>５年目（</t>
    <rPh sb="1" eb="3">
      <t>ネンメ</t>
    </rPh>
    <phoneticPr fontId="19"/>
  </si>
  <si>
    <t>ウ</t>
  </si>
  <si>
    <t>オ＝ア+ウ</t>
  </si>
  <si>
    <t>カ＝キ+ク</t>
  </si>
  <si>
    <t>キ</t>
  </si>
  <si>
    <t>ク</t>
  </si>
  <si>
    <t>○○○○</t>
  </si>
  <si>
    <t>１　年　目（平成29年）</t>
    <rPh sb="2" eb="3">
      <t>トシ</t>
    </rPh>
    <rPh sb="4" eb="5">
      <t>メ</t>
    </rPh>
    <rPh sb="6" eb="8">
      <t>ヘイセイ</t>
    </rPh>
    <rPh sb="10" eb="11">
      <t>ネン</t>
    </rPh>
    <phoneticPr fontId="19"/>
  </si>
  <si>
    <t>ニラ1</t>
  </si>
  <si>
    <t>２　年　目（平成30年）</t>
    <rPh sb="2" eb="3">
      <t>トシ</t>
    </rPh>
    <rPh sb="4" eb="5">
      <t>メ</t>
    </rPh>
    <rPh sb="6" eb="8">
      <t>ヘイセイ</t>
    </rPh>
    <rPh sb="10" eb="11">
      <t>ネン</t>
    </rPh>
    <phoneticPr fontId="19"/>
  </si>
  <si>
    <t>ニラ２</t>
  </si>
  <si>
    <t>～</t>
  </si>
  <si>
    <t>５　年　目（平成33年）</t>
    <rPh sb="2" eb="3">
      <t>トシ</t>
    </rPh>
    <rPh sb="4" eb="5">
      <t>メ</t>
    </rPh>
    <rPh sb="6" eb="8">
      <t>ヘイセイ</t>
    </rPh>
    <rPh sb="10" eb="11">
      <t>ネン</t>
    </rPh>
    <phoneticPr fontId="19"/>
  </si>
  <si>
    <t>１年目（</t>
    <rPh sb="1" eb="3">
      <t>ネンメ</t>
    </rPh>
    <phoneticPr fontId="19"/>
  </si>
  <si>
    <t>年）</t>
    <rPh sb="0" eb="1">
      <t>ネン</t>
    </rPh>
    <phoneticPr fontId="19"/>
  </si>
  <si>
    <t>令和</t>
    <rPh sb="0" eb="2">
      <t>レイワ</t>
    </rPh>
    <phoneticPr fontId="19"/>
  </si>
  <si>
    <t>２年目（</t>
    <rPh sb="1" eb="3">
      <t>ネンメ</t>
    </rPh>
    <phoneticPr fontId="19"/>
  </si>
  <si>
    <t>設備等初期投資費用</t>
    <rPh sb="0" eb="2">
      <t>セツビ</t>
    </rPh>
    <rPh sb="2" eb="3">
      <t>トウ</t>
    </rPh>
    <rPh sb="3" eb="5">
      <t>ショキ</t>
    </rPh>
    <rPh sb="5" eb="7">
      <t>トウシ</t>
    </rPh>
    <rPh sb="7" eb="9">
      <t>ヒヨウ</t>
    </rPh>
    <phoneticPr fontId="28"/>
  </si>
  <si>
    <t>導入施設・機械等</t>
    <rPh sb="0" eb="2">
      <t>ドウニュウ</t>
    </rPh>
    <rPh sb="2" eb="4">
      <t>シセツ</t>
    </rPh>
    <rPh sb="5" eb="7">
      <t>キカイ</t>
    </rPh>
    <rPh sb="7" eb="8">
      <t>トウ</t>
    </rPh>
    <phoneticPr fontId="28"/>
  </si>
  <si>
    <t>取得価格（円）</t>
    <rPh sb="0" eb="2">
      <t>シュトク</t>
    </rPh>
    <rPh sb="2" eb="4">
      <t>カカク</t>
    </rPh>
    <rPh sb="5" eb="6">
      <t>エン</t>
    </rPh>
    <phoneticPr fontId="28"/>
  </si>
  <si>
    <t>耐用年数（年）</t>
    <rPh sb="0" eb="2">
      <t>タイヨウ</t>
    </rPh>
    <rPh sb="2" eb="4">
      <t>ネンスウ</t>
    </rPh>
    <rPh sb="5" eb="6">
      <t>ネン</t>
    </rPh>
    <phoneticPr fontId="28"/>
  </si>
  <si>
    <t>導入時期</t>
    <rPh sb="0" eb="2">
      <t>ドウニュウ</t>
    </rPh>
    <rPh sb="2" eb="4">
      <t>ジキ</t>
    </rPh>
    <phoneticPr fontId="28"/>
  </si>
  <si>
    <t>年目</t>
    <rPh sb="0" eb="2">
      <t>ネンメ</t>
    </rPh>
    <phoneticPr fontId="28"/>
  </si>
  <si>
    <t>導入月</t>
    <rPh sb="0" eb="2">
      <t>ドウニュウ</t>
    </rPh>
    <rPh sb="2" eb="3">
      <t>ツキ</t>
    </rPh>
    <phoneticPr fontId="28"/>
  </si>
  <si>
    <t>購入年中の
使用月数</t>
    <rPh sb="0" eb="2">
      <t>コウニュウ</t>
    </rPh>
    <rPh sb="2" eb="3">
      <t>トシ</t>
    </rPh>
    <rPh sb="3" eb="4">
      <t>チュウ</t>
    </rPh>
    <rPh sb="6" eb="8">
      <t>シヨウ</t>
    </rPh>
    <rPh sb="8" eb="9">
      <t>ツキ</t>
    </rPh>
    <rPh sb="9" eb="10">
      <t>スウ</t>
    </rPh>
    <phoneticPr fontId="28"/>
  </si>
  <si>
    <t>減価償却費（円）
(2年目以降）</t>
    <rPh sb="0" eb="2">
      <t>ゲンカ</t>
    </rPh>
    <rPh sb="2" eb="5">
      <t>ショウキャクヒ</t>
    </rPh>
    <rPh sb="6" eb="7">
      <t>エン</t>
    </rPh>
    <rPh sb="11" eb="12">
      <t>ネン</t>
    </rPh>
    <rPh sb="12" eb="13">
      <t>メ</t>
    </rPh>
    <rPh sb="13" eb="15">
      <t>イコウ</t>
    </rPh>
    <phoneticPr fontId="28"/>
  </si>
  <si>
    <t>合計</t>
    <rPh sb="0" eb="2">
      <t>ゴウケイ</t>
    </rPh>
    <phoneticPr fontId="28"/>
  </si>
  <si>
    <t>計画１年目</t>
    <rPh sb="0" eb="2">
      <t>ケイカク</t>
    </rPh>
    <rPh sb="3" eb="5">
      <t>ネンメ</t>
    </rPh>
    <phoneticPr fontId="28"/>
  </si>
  <si>
    <t>計画３年目</t>
    <rPh sb="0" eb="2">
      <t>ケイカク</t>
    </rPh>
    <rPh sb="3" eb="5">
      <t>ネンメ</t>
    </rPh>
    <phoneticPr fontId="28"/>
  </si>
  <si>
    <t>計画４年目</t>
    <rPh sb="0" eb="2">
      <t>ケイカク</t>
    </rPh>
    <rPh sb="3" eb="5">
      <t>ネンメ</t>
    </rPh>
    <phoneticPr fontId="28"/>
  </si>
  <si>
    <t>【備考】</t>
    <rPh sb="1" eb="3">
      <t>ビコウ</t>
    </rPh>
    <phoneticPr fontId="28"/>
  </si>
  <si>
    <t>青年等就農資金等返済分</t>
    <rPh sb="0" eb="2">
      <t>セイネン</t>
    </rPh>
    <rPh sb="2" eb="3">
      <t>トウ</t>
    </rPh>
    <rPh sb="3" eb="5">
      <t>シュウノウ</t>
    </rPh>
    <rPh sb="5" eb="7">
      <t>シキン</t>
    </rPh>
    <rPh sb="7" eb="8">
      <t>トウ</t>
    </rPh>
    <rPh sb="8" eb="11">
      <t>ヘンサイブン</t>
    </rPh>
    <phoneticPr fontId="19"/>
  </si>
  <si>
    <t>例</t>
    <rPh sb="0" eb="1">
      <t>レイ</t>
    </rPh>
    <phoneticPr fontId="28"/>
  </si>
  <si>
    <t>トラクター（ロータリー付き）</t>
    <rPh sb="11" eb="12">
      <t>ツ</t>
    </rPh>
    <phoneticPr fontId="28"/>
  </si>
  <si>
    <t>農業経営上の費用で左記の費目にないものは、項目を追加するか、雑費にまとめてください（租税公課、共済掛金、JA出資金部会費、土地改良費など）</t>
    <rPh sb="0" eb="2">
      <t>ノウギョウ</t>
    </rPh>
    <rPh sb="2" eb="4">
      <t>ケイエイ</t>
    </rPh>
    <rPh sb="4" eb="5">
      <t>ジョウ</t>
    </rPh>
    <rPh sb="6" eb="8">
      <t>ヒヨウ</t>
    </rPh>
    <rPh sb="9" eb="11">
      <t>サキ</t>
    </rPh>
    <rPh sb="12" eb="14">
      <t>ヒモク</t>
    </rPh>
    <rPh sb="21" eb="23">
      <t>コウモク</t>
    </rPh>
    <rPh sb="24" eb="26">
      <t>ツイカ</t>
    </rPh>
    <rPh sb="30" eb="32">
      <t>ザッピ</t>
    </rPh>
    <rPh sb="42" eb="44">
      <t>ソゼイ</t>
    </rPh>
    <rPh sb="44" eb="46">
      <t>コウカ</t>
    </rPh>
    <rPh sb="47" eb="49">
      <t>キョウサイ</t>
    </rPh>
    <rPh sb="49" eb="51">
      <t>カケキン</t>
    </rPh>
    <rPh sb="54" eb="57">
      <t>シュッシキン</t>
    </rPh>
    <rPh sb="57" eb="59">
      <t>ブカイ</t>
    </rPh>
    <rPh sb="59" eb="60">
      <t>ヒ</t>
    </rPh>
    <rPh sb="61" eb="63">
      <t>トチ</t>
    </rPh>
    <rPh sb="63" eb="65">
      <t>カイリョウ</t>
    </rPh>
    <rPh sb="65" eb="66">
      <t>ヒ</t>
    </rPh>
    <phoneticPr fontId="31"/>
  </si>
  <si>
    <t>５年目の農業所得が、就農地の目標所得を上回る必要があります</t>
    <rPh sb="1" eb="3">
      <t>ネンメ</t>
    </rPh>
    <rPh sb="4" eb="6">
      <t>ノウギョウ</t>
    </rPh>
    <rPh sb="6" eb="8">
      <t>ショトク</t>
    </rPh>
    <rPh sb="10" eb="12">
      <t>シュウノウ</t>
    </rPh>
    <rPh sb="12" eb="13">
      <t>チ</t>
    </rPh>
    <rPh sb="14" eb="16">
      <t>モクヒョウ</t>
    </rPh>
    <rPh sb="16" eb="18">
      <t>ショトク</t>
    </rPh>
    <rPh sb="19" eb="21">
      <t>ウワマワ</t>
    </rPh>
    <rPh sb="22" eb="24">
      <t>ヒツヨウ</t>
    </rPh>
    <phoneticPr fontId="31"/>
  </si>
  <si>
    <t>貸借する農地は相対ではなく、農業委員会や農業公社等を通じて正規の契約が必要です。</t>
    <rPh sb="0" eb="2">
      <t>タイシャク</t>
    </rPh>
    <rPh sb="4" eb="6">
      <t>ノウチ</t>
    </rPh>
    <rPh sb="7" eb="9">
      <t>アイタイ</t>
    </rPh>
    <rPh sb="14" eb="16">
      <t>ノウギョウ</t>
    </rPh>
    <rPh sb="16" eb="19">
      <t>イインカイ</t>
    </rPh>
    <rPh sb="20" eb="22">
      <t>ノウギョウ</t>
    </rPh>
    <rPh sb="22" eb="24">
      <t>コウシャ</t>
    </rPh>
    <rPh sb="24" eb="25">
      <t>トウ</t>
    </rPh>
    <rPh sb="26" eb="27">
      <t>ツウ</t>
    </rPh>
    <rPh sb="29" eb="31">
      <t>セイキ</t>
    </rPh>
    <rPh sb="32" eb="34">
      <t>ケイヤク</t>
    </rPh>
    <rPh sb="35" eb="37">
      <t>ヒツヨウ</t>
    </rPh>
    <phoneticPr fontId="31"/>
  </si>
  <si>
    <r>
      <t>ここでは、農業経営だけでなく、生活費や資金の返済も含めた支出入を確認します。</t>
    </r>
    <r>
      <rPr>
        <b/>
        <u/>
        <sz val="11"/>
        <color rgb="FFFF0000"/>
        <rFont val="ＭＳ Ｐゴシック"/>
        <family val="3"/>
        <charset val="128"/>
      </rPr>
      <t>差額がマイナスになる場合は、生活が成り立たないことになります。</t>
    </r>
    <rPh sb="5" eb="7">
      <t>ノウギョウ</t>
    </rPh>
    <rPh sb="7" eb="9">
      <t>ケイエイ</t>
    </rPh>
    <rPh sb="15" eb="18">
      <t>セイカツヒ</t>
    </rPh>
    <rPh sb="19" eb="21">
      <t>シキン</t>
    </rPh>
    <rPh sb="22" eb="24">
      <t>ヘンサイ</t>
    </rPh>
    <rPh sb="25" eb="26">
      <t>フク</t>
    </rPh>
    <rPh sb="28" eb="30">
      <t>シシュツ</t>
    </rPh>
    <rPh sb="30" eb="31">
      <t>ニュウ</t>
    </rPh>
    <rPh sb="32" eb="34">
      <t>カクニン</t>
    </rPh>
    <rPh sb="38" eb="40">
      <t>サガク</t>
    </rPh>
    <rPh sb="48" eb="50">
      <t>バアイ</t>
    </rPh>
    <rPh sb="52" eb="54">
      <t>セイカツ</t>
    </rPh>
    <rPh sb="55" eb="56">
      <t>ナ</t>
    </rPh>
    <rPh sb="57" eb="58">
      <t>タ</t>
    </rPh>
    <phoneticPr fontId="31"/>
  </si>
  <si>
    <t xml:space="preserve">   　●●銀行</t>
    <rPh sb="6" eb="8">
      <t>ギンコウ</t>
    </rPh>
    <phoneticPr fontId="19"/>
  </si>
  <si>
    <t>② 青年等就農資金</t>
    <rPh sb="2" eb="4">
      <t>セイネン</t>
    </rPh>
    <rPh sb="4" eb="5">
      <t>トウ</t>
    </rPh>
    <rPh sb="5" eb="7">
      <t>シュウノウ</t>
    </rPh>
    <rPh sb="7" eb="9">
      <t>シキン</t>
    </rPh>
    <phoneticPr fontId="19"/>
  </si>
  <si>
    <t>キ</t>
    <phoneticPr fontId="19"/>
  </si>
  <si>
    <t>その他</t>
    <rPh sb="2" eb="3">
      <t>タ</t>
    </rPh>
    <phoneticPr fontId="19"/>
  </si>
  <si>
    <t>経営開始資金</t>
    <rPh sb="0" eb="2">
      <t>ケイエイ</t>
    </rPh>
    <rPh sb="2" eb="4">
      <t>カイシ</t>
    </rPh>
    <rPh sb="4" eb="6">
      <t>シキン</t>
    </rPh>
    <phoneticPr fontId="19"/>
  </si>
  <si>
    <t>円</t>
    <rPh sb="0" eb="1">
      <t>エン</t>
    </rPh>
    <phoneticPr fontId="19"/>
  </si>
  <si>
    <t>・減価償却費：見積書を取得して計算すること</t>
    <phoneticPr fontId="19"/>
  </si>
  <si>
    <t>・出荷経費：農協手数料、全農手数料、市場手数料、出荷資材、運賃等。</t>
    <phoneticPr fontId="19"/>
  </si>
  <si>
    <t>・農業共済掛金：農業共済に相談すれば見積書がもらえる。ハウスの見積書を元に作成。
掛金は保障内容により大きく変わる。不足の事態があったとしても施設を再建できるような内容にすること。</t>
    <rPh sb="41" eb="43">
      <t>カケキン</t>
    </rPh>
    <rPh sb="44" eb="46">
      <t>ホショウ</t>
    </rPh>
    <rPh sb="46" eb="48">
      <t>ナイヨウ</t>
    </rPh>
    <rPh sb="51" eb="52">
      <t>オオ</t>
    </rPh>
    <rPh sb="54" eb="55">
      <t>カ</t>
    </rPh>
    <rPh sb="58" eb="60">
      <t>フソク</t>
    </rPh>
    <rPh sb="61" eb="63">
      <t>ジタイ</t>
    </rPh>
    <rPh sb="71" eb="73">
      <t>シセツ</t>
    </rPh>
    <rPh sb="74" eb="76">
      <t>サイケン</t>
    </rPh>
    <rPh sb="82" eb="84">
      <t>ナイヨウ</t>
    </rPh>
    <phoneticPr fontId="19"/>
  </si>
  <si>
    <t>円</t>
    <rPh sb="0" eb="1">
      <t>エン</t>
    </rPh>
    <phoneticPr fontId="19"/>
  </si>
  <si>
    <t>補助額</t>
    <rPh sb="0" eb="3">
      <t>ホジョガク</t>
    </rPh>
    <phoneticPr fontId="19"/>
  </si>
  <si>
    <t>経営資源有効活用リフォーム支援事業（1/2以内）</t>
    <rPh sb="0" eb="2">
      <t>ケイエイ</t>
    </rPh>
    <rPh sb="2" eb="4">
      <t>シゲン</t>
    </rPh>
    <rPh sb="4" eb="6">
      <t>ユウコウ</t>
    </rPh>
    <rPh sb="6" eb="8">
      <t>カツヨウ</t>
    </rPh>
    <rPh sb="13" eb="15">
      <t>シエン</t>
    </rPh>
    <rPh sb="15" eb="17">
      <t>ジギョウ</t>
    </rPh>
    <rPh sb="21" eb="23">
      <t>イナイ</t>
    </rPh>
    <phoneticPr fontId="19"/>
  </si>
  <si>
    <t>総事業費</t>
    <rPh sb="0" eb="3">
      <t>ソウジギョウ</t>
    </rPh>
    <rPh sb="3" eb="4">
      <t>ヒ</t>
    </rPh>
    <phoneticPr fontId="19"/>
  </si>
  <si>
    <t>【補助事業】
※申請予定</t>
    <rPh sb="1" eb="3">
      <t>ホジョ</t>
    </rPh>
    <rPh sb="3" eb="5">
      <t>ジギョウ</t>
    </rPh>
    <rPh sb="8" eb="10">
      <t>シンセイ</t>
    </rPh>
    <rPh sb="10" eb="12">
      <t>ヨテイ</t>
    </rPh>
    <phoneticPr fontId="19"/>
  </si>
  <si>
    <t>・雇用労賃：単価×人数×時間
            ×１ヶ月の日数×月数</t>
    <phoneticPr fontId="19"/>
  </si>
  <si>
    <t>農業共済掛金</t>
    <rPh sb="0" eb="2">
      <t>ノウギョウ</t>
    </rPh>
    <rPh sb="2" eb="4">
      <t>キョウサイ</t>
    </rPh>
    <rPh sb="4" eb="5">
      <t>カ</t>
    </rPh>
    <rPh sb="5" eb="6">
      <t>キン</t>
    </rPh>
    <phoneticPr fontId="19"/>
  </si>
  <si>
    <t>a</t>
  </si>
  <si>
    <t>㎏/a</t>
  </si>
  <si>
    <t>作成における注意点：各年の「その他：C」欄の内容を記載すること</t>
  </si>
  <si>
    <t>　　　　　　　　　　　 　　各年の「差額：G」欄は，0円以上であること</t>
  </si>
  <si>
    <t>10万円未満＝単年度（小農具費、諸材料費等）</t>
    <rPh sb="2" eb="4">
      <t>マンエン</t>
    </rPh>
    <rPh sb="4" eb="6">
      <t>ミマン</t>
    </rPh>
    <rPh sb="7" eb="10">
      <t>タンネンド</t>
    </rPh>
    <rPh sb="11" eb="12">
      <t>ショウ</t>
    </rPh>
    <rPh sb="12" eb="14">
      <t>ノウグ</t>
    </rPh>
    <rPh sb="14" eb="15">
      <t>ヒ</t>
    </rPh>
    <rPh sb="16" eb="17">
      <t>ショ</t>
    </rPh>
    <rPh sb="17" eb="20">
      <t>ザイリョウヒ</t>
    </rPh>
    <rPh sb="20" eb="21">
      <t>トウ</t>
    </rPh>
    <phoneticPr fontId="38"/>
  </si>
  <si>
    <t>10万円以上20万円未満＝3年で減価償却</t>
    <rPh sb="2" eb="4">
      <t>マンエン</t>
    </rPh>
    <rPh sb="4" eb="6">
      <t>イジョウ</t>
    </rPh>
    <rPh sb="8" eb="10">
      <t>マンエン</t>
    </rPh>
    <rPh sb="10" eb="12">
      <t>ミマン</t>
    </rPh>
    <rPh sb="14" eb="15">
      <t>ネン</t>
    </rPh>
    <rPh sb="16" eb="18">
      <t>ゲンカ</t>
    </rPh>
    <rPh sb="18" eb="20">
      <t>ショウキャク</t>
    </rPh>
    <phoneticPr fontId="38"/>
  </si>
  <si>
    <t>償却率一覧</t>
    <rPh sb="0" eb="3">
      <t>ショウキャクリツ</t>
    </rPh>
    <rPh sb="3" eb="5">
      <t>イチラン</t>
    </rPh>
    <phoneticPr fontId="38"/>
  </si>
  <si>
    <t>（定額法）</t>
    <rPh sb="1" eb="4">
      <t>テイガクホウ</t>
    </rPh>
    <phoneticPr fontId="38"/>
  </si>
  <si>
    <t>記入例</t>
    <rPh sb="0" eb="2">
      <t>キニュウ</t>
    </rPh>
    <rPh sb="2" eb="3">
      <t>レイ</t>
    </rPh>
    <phoneticPr fontId="15"/>
  </si>
  <si>
    <t>栽培用パイプハウス</t>
    <rPh sb="0" eb="3">
      <t>サイバイヨウ</t>
    </rPh>
    <phoneticPr fontId="31"/>
  </si>
  <si>
    <t>育苗用パイプハウス</t>
    <rPh sb="0" eb="2">
      <t>イクビョウ</t>
    </rPh>
    <rPh sb="2" eb="3">
      <t>ヨウ</t>
    </rPh>
    <phoneticPr fontId="31"/>
  </si>
  <si>
    <t>夜冷施設</t>
    <rPh sb="0" eb="1">
      <t>ヤ</t>
    </rPh>
    <rPh sb="1" eb="2">
      <t>レイ</t>
    </rPh>
    <rPh sb="2" eb="4">
      <t>シセツ</t>
    </rPh>
    <phoneticPr fontId="31"/>
  </si>
  <si>
    <t>井戸</t>
    <rPh sb="0" eb="2">
      <t>イド</t>
    </rPh>
    <phoneticPr fontId="31"/>
  </si>
  <si>
    <t>電気工事</t>
    <rPh sb="0" eb="2">
      <t>デンキ</t>
    </rPh>
    <rPh sb="2" eb="4">
      <t>コウジ</t>
    </rPh>
    <phoneticPr fontId="31"/>
  </si>
  <si>
    <t>予冷庫</t>
    <rPh sb="0" eb="3">
      <t>ヨレイコ</t>
    </rPh>
    <phoneticPr fontId="31"/>
  </si>
  <si>
    <t>出荷調整施設</t>
    <rPh sb="0" eb="2">
      <t>シュッカ</t>
    </rPh>
    <rPh sb="2" eb="4">
      <t>チョウセイ</t>
    </rPh>
    <rPh sb="4" eb="6">
      <t>シセツ</t>
    </rPh>
    <phoneticPr fontId="31"/>
  </si>
  <si>
    <t>軽トラック</t>
    <rPh sb="0" eb="1">
      <t>ケイ</t>
    </rPh>
    <phoneticPr fontId="31"/>
  </si>
  <si>
    <t>動力噴霧器</t>
    <rPh sb="0" eb="2">
      <t>ドウリョク</t>
    </rPh>
    <rPh sb="2" eb="5">
      <t>フンムキ</t>
    </rPh>
    <phoneticPr fontId="31"/>
  </si>
  <si>
    <t>うね立て機</t>
    <rPh sb="2" eb="3">
      <t>タ</t>
    </rPh>
    <rPh sb="4" eb="5">
      <t>キ</t>
    </rPh>
    <phoneticPr fontId="31"/>
  </si>
  <si>
    <t>土壌消毒用アタッチメント</t>
    <rPh sb="0" eb="2">
      <t>ドジョウ</t>
    </rPh>
    <rPh sb="2" eb="4">
      <t>ショウドク</t>
    </rPh>
    <rPh sb="4" eb="5">
      <t>ヨウ</t>
    </rPh>
    <phoneticPr fontId="31"/>
  </si>
  <si>
    <t>炭酸ガス発生装置</t>
    <rPh sb="0" eb="2">
      <t>タンサン</t>
    </rPh>
    <rPh sb="4" eb="6">
      <t>ハッセイ</t>
    </rPh>
    <rPh sb="6" eb="8">
      <t>ソウチ</t>
    </rPh>
    <phoneticPr fontId="31"/>
  </si>
  <si>
    <t>合計</t>
    <rPh sb="0" eb="2">
      <t>ゴウケイ</t>
    </rPh>
    <phoneticPr fontId="38"/>
  </si>
  <si>
    <t>計画６年目</t>
    <phoneticPr fontId="28"/>
  </si>
  <si>
    <t>計画７年目</t>
  </si>
  <si>
    <t>計画８年目</t>
  </si>
  <si>
    <t>計画９年目</t>
  </si>
  <si>
    <t>計画１０年目</t>
  </si>
  <si>
    <t>計画１１年目</t>
  </si>
  <si>
    <t>計画１２年目</t>
  </si>
  <si>
    <t>計画１３年目</t>
  </si>
  <si>
    <t>計画１４年目</t>
  </si>
  <si>
    <t>計画１５年目</t>
  </si>
  <si>
    <t>計画１６年目</t>
  </si>
  <si>
    <t>計画１７年目</t>
  </si>
  <si>
    <t>償　還　計　画　における　減　価　償　却　費</t>
    <rPh sb="0" eb="1">
      <t>ショウ</t>
    </rPh>
    <rPh sb="2" eb="3">
      <t>カン</t>
    </rPh>
    <rPh sb="4" eb="5">
      <t>ケイ</t>
    </rPh>
    <rPh sb="6" eb="7">
      <t>ガ</t>
    </rPh>
    <rPh sb="13" eb="14">
      <t>ゲン</t>
    </rPh>
    <rPh sb="15" eb="16">
      <t>アタイ</t>
    </rPh>
    <rPh sb="17" eb="18">
      <t>ショウ</t>
    </rPh>
    <rPh sb="19" eb="20">
      <t>キャク</t>
    </rPh>
    <rPh sb="21" eb="22">
      <t>ヒ</t>
    </rPh>
    <phoneticPr fontId="28"/>
  </si>
  <si>
    <t>合計</t>
    <rPh sb="0" eb="2">
      <t>ゴウケイ</t>
    </rPh>
    <phoneticPr fontId="28"/>
  </si>
  <si>
    <t>○５ヶ年の収支計画以前から減価償却されている設備・機械があるときは、取得価格に「未償却残高」、耐用年数に「残存年数」を記入してください。</t>
    <rPh sb="2" eb="4">
      <t>カネン</t>
    </rPh>
    <rPh sb="5" eb="7">
      <t>シュウシ</t>
    </rPh>
    <rPh sb="7" eb="9">
      <t>ケイカク</t>
    </rPh>
    <rPh sb="9" eb="11">
      <t>イゼン</t>
    </rPh>
    <rPh sb="13" eb="15">
      <t>ゲンカ</t>
    </rPh>
    <rPh sb="15" eb="17">
      <t>ショウキャク</t>
    </rPh>
    <rPh sb="22" eb="24">
      <t>セツビ</t>
    </rPh>
    <rPh sb="25" eb="27">
      <t>キカイ</t>
    </rPh>
    <rPh sb="34" eb="36">
      <t>シュトク</t>
    </rPh>
    <rPh sb="36" eb="38">
      <t>カカク</t>
    </rPh>
    <rPh sb="40" eb="43">
      <t>ミショウキャク</t>
    </rPh>
    <rPh sb="43" eb="45">
      <t>ザンダカ</t>
    </rPh>
    <rPh sb="47" eb="49">
      <t>タイヨウ</t>
    </rPh>
    <rPh sb="49" eb="51">
      <t>ネンスウ</t>
    </rPh>
    <rPh sb="53" eb="55">
      <t>ザンゾン</t>
    </rPh>
    <rPh sb="55" eb="57">
      <t>ネンスウ</t>
    </rPh>
    <rPh sb="59" eb="61">
      <t>キニュウ</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</si>
</sst>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月&quot;"/>
    <numFmt numFmtId="177" formatCode="0.0_ "/>
    <numFmt numFmtId="178" formatCode="0_ "/>
    <numFmt numFmtId="179" formatCode="#,##0_ "/>
    <numFmt numFmtId="180" formatCode="0.000_ "/>
    <numFmt numFmtId="181" formatCode="#,##0_);[Red]\(#,##0\)"/>
    <numFmt numFmtId="182" formatCode="0.0_);[Red]\(0.0\)"/>
  </numFmts>
  <fonts count="42"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9"/>
      <name val="ＭＳ Ｐゴシック"/>
      <family val="3"/>
    </font>
    <font>
      <sz val="9"/>
      <name val="ＭＳ 明朝"/>
      <family val="1"/>
    </font>
    <font>
      <sz val="10"/>
      <name val="ＭＳ 明朝"/>
      <family val="1"/>
    </font>
    <font>
      <sz val="10"/>
      <name val="ＭＳ Ｐゴシック"/>
      <family val="3"/>
    </font>
    <font>
      <b/>
      <sz val="11"/>
      <name val="ＭＳ Ｐゴシック"/>
      <family val="3"/>
    </font>
    <font>
      <sz val="11"/>
      <name val="ＭＳ 明朝"/>
      <family val="1"/>
    </font>
    <font>
      <sz val="9"/>
      <color indexed="8"/>
      <name val="ＭＳ 明朝"/>
      <family val="1"/>
    </font>
    <font>
      <sz val="9"/>
      <color indexed="10"/>
      <name val="ＭＳ Ｐゴシック"/>
      <family val="3"/>
    </font>
    <font>
      <sz val="6"/>
      <name val="ＭＳ Ｐゴシック"/>
      <family val="3"/>
    </font>
    <font>
      <sz val="12"/>
      <name val="ＭＳ Ｐゴシック"/>
      <family val="3"/>
    </font>
    <font>
      <sz val="14"/>
      <name val="ＭＳ Ｐゴシック"/>
      <family val="3"/>
    </font>
    <font>
      <sz val="6"/>
      <name val="ＭＳ Ｐゴシック"/>
      <family val="3"/>
      <charset val="128"/>
    </font>
    <font>
      <b/>
      <sz val="11"/>
      <name val="ＭＳ Ｐゴシック"/>
      <family val="3"/>
      <charset val="128"/>
    </font>
    <font>
      <b/>
      <u/>
      <sz val="11"/>
      <color rgb="FFFF0000"/>
      <name val="ＭＳ Ｐゴシック"/>
      <family val="3"/>
      <charset val="128"/>
    </font>
    <font>
      <sz val="10.5"/>
      <name val="ＭＳ 明朝"/>
      <family val="1"/>
      <charset val="128"/>
    </font>
    <font>
      <sz val="9"/>
      <color rgb="FFFF0000"/>
      <name val="ＭＳ 明朝"/>
      <family val="1"/>
    </font>
    <font>
      <sz val="9"/>
      <color rgb="FFFF0000"/>
      <name val="ＭＳ Ｐゴシック"/>
      <family val="3"/>
      <charset val="128"/>
    </font>
    <font>
      <sz val="11"/>
      <color rgb="FFFF0000"/>
      <name val="游ゴシック"/>
      <family val="3"/>
      <charset val="128"/>
      <scheme val="minor"/>
    </font>
    <font>
      <sz val="6"/>
      <name val="游ゴシック"/>
      <family val="3"/>
      <charset val="128"/>
      <scheme val="minor"/>
    </font>
    <font>
      <sz val="9"/>
      <name val="ＭＳ Ｐゴシック"/>
      <family val="3"/>
      <charset val="128"/>
    </font>
    <font>
      <sz val="11"/>
      <name val="ＭＳ Ｐゴシック"/>
      <family val="3"/>
      <charset val="128"/>
    </font>
    <font>
      <sz val="12"/>
      <color rgb="FFFF0000"/>
      <name val="ＭＳ Ｐゴシック"/>
      <family val="3"/>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26"/>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00"/>
        <bgColor indexed="64"/>
      </patternFill>
    </fill>
  </fills>
  <borders count="18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style="double">
        <color indexed="64"/>
      </bottom>
      <diagonal/>
    </border>
    <border>
      <left style="medium">
        <color indexed="64"/>
      </left>
      <right style="hair">
        <color indexed="64"/>
      </right>
      <top style="double">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medium">
        <color indexed="64"/>
      </left>
      <right/>
      <top/>
      <bottom/>
      <diagonal/>
    </border>
    <border>
      <left style="medium">
        <color indexed="64"/>
      </left>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right style="medium">
        <color indexed="64"/>
      </right>
      <top style="medium">
        <color indexed="64"/>
      </top>
      <bottom/>
      <diagonal/>
    </border>
    <border>
      <left/>
      <right style="medium">
        <color indexed="64"/>
      </right>
      <top/>
      <bottom style="double">
        <color indexed="64"/>
      </bottom>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style="dashed">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double">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style="hair">
        <color indexed="64"/>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style="double">
        <color indexed="64"/>
      </top>
      <bottom style="hair">
        <color indexed="64"/>
      </bottom>
      <diagonal/>
    </border>
    <border>
      <left style="medium">
        <color indexed="64"/>
      </left>
      <right/>
      <top style="hair">
        <color indexed="64"/>
      </top>
      <bottom style="hair">
        <color indexed="64"/>
      </bottom>
      <diagonal/>
    </border>
    <border>
      <left style="medium">
        <color indexed="64"/>
      </left>
      <right/>
      <top style="dashed">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diagonalUp="1">
      <left style="medium">
        <color indexed="64"/>
      </left>
      <right/>
      <top/>
      <bottom style="hair">
        <color indexed="64"/>
      </bottom>
      <diagonal style="hair">
        <color indexed="64"/>
      </diagonal>
    </border>
    <border diagonalUp="1">
      <left style="medium">
        <color indexed="64"/>
      </left>
      <right/>
      <top style="hair">
        <color indexed="64"/>
      </top>
      <bottom style="hair">
        <color indexed="64"/>
      </bottom>
      <diagonal style="hair">
        <color indexed="64"/>
      </diagonal>
    </border>
    <border diagonalUp="1">
      <left style="medium">
        <color indexed="64"/>
      </left>
      <right/>
      <top style="medium">
        <color indexed="64"/>
      </top>
      <bottom style="hair">
        <color indexed="64"/>
      </bottom>
      <diagonal style="hair">
        <color indexed="64"/>
      </diagonal>
    </border>
    <border diagonalUp="1">
      <left style="medium">
        <color indexed="64"/>
      </left>
      <right/>
      <top/>
      <bottom style="medium">
        <color indexed="64"/>
      </bottom>
      <diagonal style="hair">
        <color indexed="64"/>
      </diagonal>
    </border>
    <border>
      <left/>
      <right/>
      <top style="medium">
        <color indexed="64"/>
      </top>
      <bottom style="hair">
        <color indexed="64"/>
      </bottom>
      <diagonal/>
    </border>
    <border>
      <left/>
      <right/>
      <top style="hair">
        <color indexed="64"/>
      </top>
      <bottom/>
      <diagonal/>
    </border>
    <border>
      <left/>
      <right/>
      <top style="double">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style="dashed">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double">
        <color indexed="64"/>
      </bottom>
      <diagonal/>
    </border>
    <border>
      <left/>
      <right/>
      <top style="double">
        <color indexed="64"/>
      </top>
      <bottom style="thin">
        <color indexed="64"/>
      </bottom>
      <diagonal/>
    </border>
    <border>
      <left/>
      <right style="hair">
        <color auto="1"/>
      </right>
      <top style="thin">
        <color indexed="64"/>
      </top>
      <bottom style="medium">
        <color indexed="64"/>
      </bottom>
      <diagonal/>
    </border>
    <border diagonalUp="1">
      <left/>
      <right style="hair">
        <color indexed="64"/>
      </right>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diagonalUp="1">
      <left/>
      <right style="hair">
        <color indexed="64"/>
      </right>
      <top style="medium">
        <color indexed="64"/>
      </top>
      <bottom style="hair">
        <color indexed="64"/>
      </bottom>
      <diagonal style="hair">
        <color indexed="64"/>
      </diagonal>
    </border>
    <border diagonalUp="1">
      <left/>
      <right style="hair">
        <color indexed="64"/>
      </right>
      <top/>
      <bottom style="medium">
        <color indexed="64"/>
      </bottom>
      <diagonal style="hair">
        <color indexed="64"/>
      </diagonal>
    </border>
    <border>
      <left/>
      <right/>
      <top style="medium">
        <color indexed="64"/>
      </top>
      <bottom/>
      <diagonal/>
    </border>
    <border>
      <left style="hair">
        <color indexed="64"/>
      </left>
      <right/>
      <top style="hair">
        <color indexed="64"/>
      </top>
      <bottom/>
      <diagonal/>
    </border>
    <border>
      <left style="hair">
        <color indexed="64"/>
      </left>
      <right/>
      <top style="double">
        <color indexed="64"/>
      </top>
      <bottom style="hair">
        <color indexed="64"/>
      </bottom>
      <diagonal/>
    </border>
    <border>
      <left/>
      <right/>
      <top style="dashed">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style="hair">
        <color indexed="64"/>
      </left>
      <right/>
      <top style="double">
        <color indexed="64"/>
      </top>
      <bottom style="thin">
        <color indexed="64"/>
      </bottom>
      <diagonal/>
    </border>
    <border diagonalUp="1">
      <left style="hair">
        <color indexed="64"/>
      </left>
      <right/>
      <top/>
      <bottom style="hair">
        <color indexed="64"/>
      </bottom>
      <diagonal style="hair">
        <color indexed="64"/>
      </diagonal>
    </border>
    <border diagonalUp="1">
      <left style="hair">
        <color indexed="64"/>
      </left>
      <right/>
      <top style="hair">
        <color indexed="64"/>
      </top>
      <bottom style="hair">
        <color indexed="64"/>
      </bottom>
      <diagonal style="hair">
        <color indexed="64"/>
      </diagonal>
    </border>
    <border diagonalUp="1">
      <left style="hair">
        <color indexed="64"/>
      </left>
      <right/>
      <top style="medium">
        <color indexed="64"/>
      </top>
      <bottom style="hair">
        <color indexed="64"/>
      </bottom>
      <diagonal style="hair">
        <color indexed="64"/>
      </diagonal>
    </border>
    <border diagonalUp="1">
      <left style="hair">
        <color indexed="64"/>
      </left>
      <right/>
      <top/>
      <bottom style="medium">
        <color indexed="64"/>
      </bottom>
      <diagonal style="hair">
        <color indexed="64"/>
      </diagonal>
    </border>
    <border>
      <left/>
      <right style="thin">
        <color indexed="64"/>
      </right>
      <top style="hair">
        <color indexed="64"/>
      </top>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dashed">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right style="thin">
        <color indexed="64"/>
      </right>
      <top style="medium">
        <color indexed="64"/>
      </top>
      <bottom style="hair">
        <color indexed="64"/>
      </bottom>
      <diagonal style="hair">
        <color indexed="64"/>
      </diagonal>
    </border>
    <border diagonalUp="1">
      <left/>
      <right style="thin">
        <color indexed="64"/>
      </right>
      <top/>
      <bottom style="medium">
        <color indexed="64"/>
      </bottom>
      <diagonal style="hair">
        <color indexed="64"/>
      </diagonal>
    </border>
    <border>
      <left style="thin">
        <color indexed="64"/>
      </left>
      <right/>
      <top style="hair">
        <color indexed="64"/>
      </top>
      <bottom style="double">
        <color indexed="64"/>
      </bottom>
      <diagonal/>
    </border>
    <border>
      <left/>
      <right/>
      <top/>
      <bottom style="hair">
        <color indexed="64"/>
      </bottom>
      <diagonal/>
    </border>
    <border>
      <left style="hair">
        <color indexed="64"/>
      </left>
      <right/>
      <top style="thin">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medium">
        <color indexed="64"/>
      </right>
      <top style="hair">
        <color indexed="64"/>
      </top>
      <bottom style="double">
        <color indexed="64"/>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style="dashed">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style="hair">
        <color indexed="64"/>
      </bottom>
      <diagonal/>
    </border>
    <border>
      <left/>
      <right style="medium">
        <color indexed="64"/>
      </right>
      <top/>
      <bottom/>
      <diagonal/>
    </border>
    <border>
      <left style="hair">
        <color indexed="64"/>
      </left>
      <right style="medium">
        <color indexed="64"/>
      </right>
      <top style="hair">
        <color indexed="64"/>
      </top>
      <bottom style="hair">
        <color auto="1"/>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dotted">
        <color auto="1"/>
      </bottom>
      <diagonal/>
    </border>
    <border>
      <left style="hair">
        <color indexed="64"/>
      </left>
      <right style="medium">
        <color indexed="64"/>
      </right>
      <top/>
      <bottom style="hair">
        <color auto="1"/>
      </bottom>
      <diagonal/>
    </border>
    <border>
      <left/>
      <right style="medium">
        <color auto="1"/>
      </right>
      <top style="medium">
        <color indexed="64"/>
      </top>
      <bottom/>
      <diagonal/>
    </border>
    <border>
      <left/>
      <right style="medium">
        <color auto="1"/>
      </right>
      <top/>
      <bottom/>
      <diagonal/>
    </border>
    <border>
      <left/>
      <right style="medium">
        <color auto="1"/>
      </right>
      <top style="double">
        <color indexed="64"/>
      </top>
      <bottom/>
      <diagonal/>
    </border>
    <border>
      <left/>
      <right style="medium">
        <color auto="1"/>
      </right>
      <top style="hair">
        <color auto="1"/>
      </top>
      <bottom style="hair">
        <color auto="1"/>
      </bottom>
      <diagonal/>
    </border>
    <border>
      <left/>
      <right style="medium">
        <color auto="1"/>
      </right>
      <top style="hair">
        <color auto="1"/>
      </top>
      <bottom style="dotted">
        <color auto="1"/>
      </bottom>
      <diagonal/>
    </border>
    <border>
      <left/>
      <right style="medium">
        <color auto="1"/>
      </right>
      <top style="dotted">
        <color auto="1"/>
      </top>
      <bottom style="hair">
        <color auto="1"/>
      </bottom>
      <diagonal/>
    </border>
    <border>
      <left/>
      <right style="medium">
        <color auto="1"/>
      </right>
      <top style="hair">
        <color auto="1"/>
      </top>
      <bottom style="thin">
        <color indexed="64"/>
      </bottom>
      <diagonal/>
    </border>
    <border>
      <left style="medium">
        <color indexed="64"/>
      </left>
      <right/>
      <top style="thin">
        <color indexed="64"/>
      </top>
      <bottom style="hair">
        <color indexed="64"/>
      </bottom>
      <diagonal/>
    </border>
    <border>
      <left style="medium">
        <color indexed="64"/>
      </left>
      <right style="medium">
        <color auto="1"/>
      </right>
      <top style="hair">
        <color indexed="64"/>
      </top>
      <bottom style="double">
        <color indexed="64"/>
      </bottom>
      <diagonal/>
    </border>
    <border>
      <left/>
      <right style="medium">
        <color auto="1"/>
      </right>
      <top style="double">
        <color indexed="64"/>
      </top>
      <bottom style="thin">
        <color indexed="64"/>
      </bottom>
      <diagonal/>
    </border>
    <border>
      <left/>
      <right/>
      <top style="thin">
        <color indexed="64"/>
      </top>
      <bottom/>
      <diagonal/>
    </border>
    <border>
      <left style="medium">
        <color auto="1"/>
      </left>
      <right/>
      <top style="medium">
        <color auto="1"/>
      </top>
      <bottom/>
      <diagonal/>
    </border>
    <border>
      <left style="medium">
        <color auto="1"/>
      </left>
      <right/>
      <top style="hair">
        <color indexed="64"/>
      </top>
      <bottom/>
      <diagonal/>
    </border>
    <border>
      <left style="medium">
        <color auto="1"/>
      </left>
      <right/>
      <top style="double">
        <color indexed="64"/>
      </top>
      <bottom style="hair">
        <color indexed="64"/>
      </bottom>
      <diagonal/>
    </border>
    <border>
      <left style="medium">
        <color auto="1"/>
      </left>
      <right/>
      <top style="hair">
        <color indexed="64"/>
      </top>
      <bottom style="hair">
        <color indexed="64"/>
      </bottom>
      <diagonal/>
    </border>
    <border>
      <left style="medium">
        <color auto="1"/>
      </left>
      <right/>
      <top style="dashed">
        <color indexed="64"/>
      </top>
      <bottom style="hair">
        <color indexed="64"/>
      </bottom>
      <diagonal/>
    </border>
    <border>
      <left style="medium">
        <color auto="1"/>
      </left>
      <right/>
      <top style="hair">
        <color indexed="64"/>
      </top>
      <bottom style="thin">
        <color indexed="64"/>
      </bottom>
      <diagonal/>
    </border>
    <border>
      <left style="medium">
        <color auto="1"/>
      </left>
      <right/>
      <top style="hair">
        <color indexed="64"/>
      </top>
      <bottom style="double">
        <color indexed="64"/>
      </bottom>
      <diagonal/>
    </border>
    <border>
      <left style="medium">
        <color auto="1"/>
      </left>
      <right/>
      <top style="double">
        <color indexed="64"/>
      </top>
      <bottom style="thin">
        <color indexed="64"/>
      </bottom>
      <diagonal/>
    </border>
    <border>
      <left style="medium">
        <color auto="1"/>
      </left>
      <right/>
      <top style="thin">
        <color indexed="64"/>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auto="1"/>
      </top>
      <bottom/>
      <diagonal/>
    </border>
    <border>
      <left/>
      <right/>
      <top style="thin">
        <color indexed="64"/>
      </top>
      <bottom style="medium">
        <color auto="1"/>
      </bottom>
      <diagonal/>
    </border>
    <border>
      <left style="hair">
        <color indexed="64"/>
      </left>
      <right/>
      <top style="dashed">
        <color indexed="64"/>
      </top>
      <bottom style="hair">
        <color indexed="64"/>
      </bottom>
      <diagonal/>
    </border>
    <border>
      <left style="hair">
        <color indexed="64"/>
      </left>
      <right/>
      <top style="thin">
        <color indexed="64"/>
      </top>
      <bottom style="medium">
        <color auto="1"/>
      </bottom>
      <diagonal/>
    </border>
    <border>
      <left/>
      <right style="thin">
        <color auto="1"/>
      </right>
      <top style="hair">
        <color indexed="64"/>
      </top>
      <bottom style="double">
        <color indexed="64"/>
      </bottom>
      <diagonal/>
    </border>
    <border>
      <left/>
      <right style="thin">
        <color auto="1"/>
      </right>
      <top/>
      <bottom style="hair">
        <color indexed="64"/>
      </bottom>
      <diagonal/>
    </border>
    <border>
      <left/>
      <right style="thin">
        <color auto="1"/>
      </right>
      <top style="hair">
        <color indexed="64"/>
      </top>
      <bottom style="hair">
        <color indexed="64"/>
      </bottom>
      <diagonal/>
    </border>
    <border>
      <left/>
      <right style="thin">
        <color indexed="64"/>
      </right>
      <top style="thin">
        <color indexed="64"/>
      </top>
      <bottom style="medium">
        <color auto="1"/>
      </bottom>
      <diagonal/>
    </border>
    <border>
      <left/>
      <right style="medium">
        <color auto="1"/>
      </right>
      <top style="medium">
        <color auto="1"/>
      </top>
      <bottom/>
      <diagonal/>
    </border>
    <border>
      <left/>
      <right style="medium">
        <color auto="1"/>
      </right>
      <top style="hair">
        <color indexed="64"/>
      </top>
      <bottom style="double">
        <color indexed="64"/>
      </bottom>
      <diagonal/>
    </border>
    <border>
      <left/>
      <right style="medium">
        <color auto="1"/>
      </right>
      <top/>
      <bottom style="hair">
        <color indexed="64"/>
      </bottom>
      <diagonal/>
    </border>
    <border>
      <left/>
      <right style="medium">
        <color auto="1"/>
      </right>
      <top style="hair">
        <color indexed="64"/>
      </top>
      <bottom style="hair">
        <color indexed="64"/>
      </bottom>
      <diagonal/>
    </border>
    <border>
      <left/>
      <right style="medium">
        <color auto="1"/>
      </right>
      <top style="hair">
        <color indexed="64"/>
      </top>
      <bottom/>
      <diagonal/>
    </border>
    <border>
      <left/>
      <right style="medium">
        <color auto="1"/>
      </right>
      <top style="dashed">
        <color indexed="64"/>
      </top>
      <bottom style="hair">
        <color indexed="64"/>
      </bottom>
      <diagonal/>
    </border>
    <border>
      <left/>
      <right style="medium">
        <color auto="1"/>
      </right>
      <top style="hair">
        <color indexed="64"/>
      </top>
      <bottom style="thin">
        <color indexed="64"/>
      </bottom>
      <diagonal/>
    </border>
    <border>
      <left/>
      <right style="medium">
        <color auto="1"/>
      </right>
      <top style="thin">
        <color indexed="64"/>
      </top>
      <bottom style="hair">
        <color indexed="64"/>
      </bottom>
      <diagonal/>
    </border>
    <border>
      <left/>
      <right style="medium">
        <color auto="1"/>
      </right>
      <top style="thin">
        <color indexed="64"/>
      </top>
      <bottom style="medium">
        <color auto="1"/>
      </bottom>
      <diagonal/>
    </border>
    <border>
      <left/>
      <right/>
      <top style="hair">
        <color auto="1"/>
      </top>
      <bottom/>
      <diagonal/>
    </border>
    <border>
      <left/>
      <right/>
      <top style="hair">
        <color auto="1"/>
      </top>
      <bottom style="thin">
        <color indexed="64"/>
      </bottom>
      <diagonal/>
    </border>
    <border>
      <left/>
      <right/>
      <top/>
      <bottom style="double">
        <color indexed="64"/>
      </bottom>
      <diagonal/>
    </border>
    <border>
      <left style="medium">
        <color indexed="64"/>
      </left>
      <right/>
      <top style="hair">
        <color indexed="64"/>
      </top>
      <bottom style="double">
        <color indexed="64"/>
      </bottom>
      <diagonal/>
    </border>
    <border>
      <left/>
      <right style="thin">
        <color indexed="64"/>
      </right>
      <top/>
      <bottom style="hair">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dashed">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double">
        <color indexed="64"/>
      </bottom>
      <diagonal/>
    </border>
    <border>
      <left/>
      <right style="medium">
        <color indexed="64"/>
      </right>
      <top style="double">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style="thin">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ont="0" applyFill="0" applyBorder="0" applyAlignment="0" applyProtection="0">
      <alignment vertical="center"/>
    </xf>
  </cellStyleXfs>
  <cellXfs count="455">
    <xf numFmtId="0" fontId="0" fillId="0" borderId="0" xfId="0">
      <alignment vertical="center"/>
    </xf>
    <xf numFmtId="0" fontId="20" fillId="0" borderId="0" xfId="0" applyFont="1">
      <alignment vertical="center"/>
    </xf>
    <xf numFmtId="0" fontId="21" fillId="0" borderId="18" xfId="0" applyFont="1" applyBorder="1" applyAlignment="1">
      <alignment vertical="center" textRotation="255" shrinkToFit="1"/>
    </xf>
    <xf numFmtId="0" fontId="21" fillId="0" borderId="0" xfId="0" applyFont="1" applyBorder="1" applyAlignment="1">
      <alignment horizontal="distributed" vertical="center" shrinkToFit="1"/>
    </xf>
    <xf numFmtId="0" fontId="20" fillId="0" borderId="0" xfId="0" applyFont="1" applyBorder="1" applyAlignment="1">
      <alignment horizontal="distributed" vertical="center" shrinkToFit="1"/>
    </xf>
    <xf numFmtId="0" fontId="24" fillId="0" borderId="0" xfId="0" applyFont="1">
      <alignment vertical="center"/>
    </xf>
    <xf numFmtId="0" fontId="21" fillId="0" borderId="23" xfId="0" applyFont="1" applyBorder="1" applyAlignment="1">
      <alignment horizontal="distributed" vertical="center" shrinkToFit="1"/>
    </xf>
    <xf numFmtId="0" fontId="21" fillId="0" borderId="24" xfId="0" applyFont="1" applyBorder="1" applyAlignment="1">
      <alignment horizontal="distributed" vertical="center" shrinkToFit="1"/>
    </xf>
    <xf numFmtId="0" fontId="21" fillId="0" borderId="25" xfId="0" applyFont="1" applyBorder="1" applyAlignment="1">
      <alignment horizontal="distributed" vertical="center" shrinkToFit="1"/>
    </xf>
    <xf numFmtId="0" fontId="21" fillId="0" borderId="26" xfId="0" applyFont="1" applyBorder="1" applyAlignment="1">
      <alignment horizontal="distributed" vertical="center" shrinkToFit="1"/>
    </xf>
    <xf numFmtId="0" fontId="21" fillId="0" borderId="27" xfId="0" applyFont="1" applyBorder="1" applyAlignment="1">
      <alignment horizontal="distributed" vertical="center" shrinkToFit="1"/>
    </xf>
    <xf numFmtId="0" fontId="21" fillId="0" borderId="28" xfId="0" applyFont="1" applyBorder="1" applyAlignment="1">
      <alignment horizontal="distributed" vertical="center" shrinkToFit="1"/>
    </xf>
    <xf numFmtId="0" fontId="21" fillId="0" borderId="29" xfId="0" applyFont="1" applyBorder="1" applyAlignment="1">
      <alignment horizontal="distributed" vertical="center" shrinkToFit="1"/>
    </xf>
    <xf numFmtId="0" fontId="21" fillId="0" borderId="32" xfId="0" applyFont="1" applyBorder="1" applyAlignment="1">
      <alignment horizontal="left" vertical="center" shrinkToFit="1"/>
    </xf>
    <xf numFmtId="0" fontId="21" fillId="0" borderId="33" xfId="0" applyFont="1" applyBorder="1" applyAlignment="1">
      <alignment horizontal="distributed" vertical="center" shrinkToFit="1"/>
    </xf>
    <xf numFmtId="0" fontId="21" fillId="0" borderId="34" xfId="0" applyFont="1" applyBorder="1" applyAlignment="1">
      <alignment horizontal="distributed" vertical="center" shrinkToFit="1"/>
    </xf>
    <xf numFmtId="0" fontId="21" fillId="0" borderId="35" xfId="0" applyFont="1" applyBorder="1" applyAlignment="1">
      <alignment horizontal="distributed" vertical="center" shrinkToFit="1"/>
    </xf>
    <xf numFmtId="0" fontId="20" fillId="0" borderId="36" xfId="0" applyFont="1" applyBorder="1" applyAlignment="1">
      <alignment horizontal="distributed" vertical="center" shrinkToFit="1"/>
    </xf>
    <xf numFmtId="38" fontId="21" fillId="0" borderId="39" xfId="42" applyFont="1" applyBorder="1" applyAlignment="1">
      <alignment vertical="center" shrinkToFit="1"/>
    </xf>
    <xf numFmtId="38" fontId="21" fillId="0" borderId="40" xfId="42" applyFont="1" applyBorder="1" applyAlignment="1">
      <alignment vertical="center" shrinkToFit="1"/>
    </xf>
    <xf numFmtId="38" fontId="21" fillId="0" borderId="38" xfId="42" applyFont="1" applyBorder="1" applyAlignment="1">
      <alignment vertical="center" shrinkToFit="1"/>
    </xf>
    <xf numFmtId="38" fontId="21" fillId="0" borderId="41" xfId="42" applyFont="1" applyBorder="1" applyAlignment="1">
      <alignment vertical="center" shrinkToFit="1"/>
    </xf>
    <xf numFmtId="38" fontId="21" fillId="0" borderId="42" xfId="42" applyFont="1" applyBorder="1" applyAlignment="1">
      <alignment vertical="center" shrinkToFit="1"/>
    </xf>
    <xf numFmtId="38" fontId="26" fillId="0" borderId="43" xfId="42" applyFont="1" applyBorder="1">
      <alignment vertical="center"/>
    </xf>
    <xf numFmtId="38" fontId="26" fillId="0" borderId="40" xfId="42" applyFont="1" applyBorder="1">
      <alignment vertical="center"/>
    </xf>
    <xf numFmtId="38" fontId="21" fillId="0" borderId="11" xfId="42" applyFont="1" applyBorder="1" applyAlignment="1">
      <alignment vertical="center" shrinkToFit="1"/>
    </xf>
    <xf numFmtId="38" fontId="21" fillId="0" borderId="16" xfId="42" applyFont="1" applyBorder="1" applyAlignment="1">
      <alignment vertical="center" shrinkToFit="1"/>
    </xf>
    <xf numFmtId="177" fontId="21" fillId="0" borderId="0" xfId="0" applyNumberFormat="1" applyFont="1" applyBorder="1" applyAlignment="1">
      <alignment vertical="center" shrinkToFit="1"/>
    </xf>
    <xf numFmtId="0" fontId="0" fillId="0" borderId="36" xfId="0" applyFont="1" applyBorder="1" applyAlignment="1">
      <alignment horizontal="center" vertical="center"/>
    </xf>
    <xf numFmtId="0" fontId="0" fillId="0" borderId="36" xfId="0" applyFont="1" applyBorder="1">
      <alignment vertical="center"/>
    </xf>
    <xf numFmtId="177" fontId="20" fillId="0" borderId="36" xfId="0" applyNumberFormat="1" applyFont="1" applyBorder="1" applyAlignment="1">
      <alignment horizontal="center" vertical="center"/>
    </xf>
    <xf numFmtId="38" fontId="21" fillId="0" borderId="50" xfId="42" applyFont="1" applyBorder="1" applyAlignment="1">
      <alignment vertical="center" shrinkToFit="1"/>
    </xf>
    <xf numFmtId="38" fontId="21" fillId="0" borderId="51" xfId="42" applyFont="1" applyBorder="1" applyAlignment="1">
      <alignment vertical="center" shrinkToFit="1"/>
    </xf>
    <xf numFmtId="38" fontId="21" fillId="0" borderId="52" xfId="42" applyFont="1" applyBorder="1" applyAlignment="1">
      <alignment vertical="center" shrinkToFit="1"/>
    </xf>
    <xf numFmtId="38" fontId="21" fillId="0" borderId="53" xfId="42" applyFont="1" applyBorder="1" applyAlignment="1">
      <alignment vertical="center" shrinkToFit="1"/>
    </xf>
    <xf numFmtId="38" fontId="21" fillId="0" borderId="54" xfId="42" applyFont="1" applyBorder="1" applyAlignment="1">
      <alignment vertical="center" shrinkToFit="1"/>
    </xf>
    <xf numFmtId="38" fontId="21" fillId="0" borderId="55" xfId="42" applyFont="1" applyBorder="1" applyAlignment="1">
      <alignment vertical="center" shrinkToFit="1"/>
    </xf>
    <xf numFmtId="38" fontId="21" fillId="0" borderId="56" xfId="42" applyFont="1" applyBorder="1" applyAlignment="1">
      <alignment vertical="center" shrinkToFit="1"/>
    </xf>
    <xf numFmtId="38" fontId="21" fillId="0" borderId="57" xfId="42" applyFont="1" applyBorder="1" applyAlignment="1">
      <alignment vertical="center" shrinkToFit="1"/>
    </xf>
    <xf numFmtId="38" fontId="21" fillId="0" borderId="58" xfId="42" applyFont="1" applyBorder="1" applyAlignment="1">
      <alignment vertical="center" shrinkToFit="1"/>
    </xf>
    <xf numFmtId="177" fontId="21" fillId="0" borderId="59" xfId="0" applyNumberFormat="1" applyFont="1" applyBorder="1" applyAlignment="1">
      <alignment vertical="center" shrinkToFit="1"/>
    </xf>
    <xf numFmtId="0" fontId="23" fillId="0" borderId="36" xfId="0" applyFont="1" applyBorder="1" applyAlignment="1">
      <alignment horizontal="right" vertical="center"/>
    </xf>
    <xf numFmtId="177" fontId="23" fillId="0" borderId="36" xfId="0" applyNumberFormat="1" applyFont="1" applyBorder="1" applyAlignment="1">
      <alignment horizontal="right" vertical="center"/>
    </xf>
    <xf numFmtId="177" fontId="23" fillId="0" borderId="36" xfId="0" applyNumberFormat="1" applyFont="1" applyBorder="1" applyAlignment="1">
      <alignment vertical="center" shrinkToFit="1"/>
    </xf>
    <xf numFmtId="177" fontId="20" fillId="0" borderId="36" xfId="0" applyNumberFormat="1" applyFont="1" applyBorder="1" applyAlignment="1">
      <alignment vertical="center" shrinkToFit="1"/>
    </xf>
    <xf numFmtId="38" fontId="21" fillId="0" borderId="66" xfId="42" applyFont="1" applyBorder="1" applyAlignment="1">
      <alignment vertical="center" shrinkToFit="1"/>
    </xf>
    <xf numFmtId="38" fontId="21" fillId="0" borderId="49" xfId="42" applyFont="1" applyBorder="1" applyAlignment="1">
      <alignment vertical="center" shrinkToFit="1"/>
    </xf>
    <xf numFmtId="38" fontId="21" fillId="0" borderId="67" xfId="42" applyFont="1" applyBorder="1" applyAlignment="1">
      <alignment vertical="center" shrinkToFit="1"/>
    </xf>
    <xf numFmtId="38" fontId="21" fillId="0" borderId="68" xfId="42" applyFont="1" applyBorder="1" applyAlignment="1">
      <alignment vertical="center" shrinkToFit="1"/>
    </xf>
    <xf numFmtId="38" fontId="21" fillId="0" borderId="69" xfId="42" applyFont="1" applyBorder="1" applyAlignment="1">
      <alignment vertical="center" shrinkToFit="1"/>
    </xf>
    <xf numFmtId="38" fontId="21" fillId="0" borderId="70" xfId="42" applyFont="1" applyBorder="1" applyAlignment="1">
      <alignment vertical="center" shrinkToFit="1"/>
    </xf>
    <xf numFmtId="38" fontId="21" fillId="0" borderId="71" xfId="42" applyFont="1" applyBorder="1" applyAlignment="1">
      <alignment vertical="center" shrinkToFit="1"/>
    </xf>
    <xf numFmtId="38" fontId="21" fillId="0" borderId="72" xfId="42" applyFont="1" applyBorder="1" applyAlignment="1">
      <alignment vertical="center" shrinkToFit="1"/>
    </xf>
    <xf numFmtId="0" fontId="20" fillId="0" borderId="0" xfId="0" applyFont="1" applyAlignment="1">
      <alignment horizontal="right" vertical="center"/>
    </xf>
    <xf numFmtId="38" fontId="21" fillId="0" borderId="78" xfId="42" applyFont="1" applyBorder="1" applyAlignment="1">
      <alignment vertical="center" shrinkToFit="1"/>
    </xf>
    <xf numFmtId="38" fontId="21" fillId="0" borderId="79" xfId="42" applyFont="1" applyBorder="1" applyAlignment="1">
      <alignment vertical="center" shrinkToFit="1"/>
    </xf>
    <xf numFmtId="38" fontId="21" fillId="0" borderId="77" xfId="42" applyFont="1" applyBorder="1" applyAlignment="1">
      <alignment vertical="center" shrinkToFit="1"/>
    </xf>
    <xf numFmtId="38" fontId="21" fillId="0" borderId="80" xfId="42" applyFont="1" applyBorder="1" applyAlignment="1">
      <alignment vertical="center" shrinkToFit="1"/>
    </xf>
    <xf numFmtId="38" fontId="21" fillId="0" borderId="81" xfId="42" applyFont="1" applyBorder="1" applyAlignment="1">
      <alignment vertical="center" shrinkToFit="1"/>
    </xf>
    <xf numFmtId="38" fontId="21" fillId="0" borderId="82" xfId="42" applyFont="1" applyBorder="1" applyAlignment="1">
      <alignment vertical="center" shrinkToFit="1"/>
    </xf>
    <xf numFmtId="38" fontId="21" fillId="0" borderId="83" xfId="42" applyFont="1" applyBorder="1" applyAlignment="1">
      <alignment vertical="center" shrinkToFit="1"/>
    </xf>
    <xf numFmtId="38" fontId="21" fillId="0" borderId="84" xfId="42" applyFont="1" applyBorder="1" applyAlignment="1">
      <alignment vertical="center" shrinkToFit="1"/>
    </xf>
    <xf numFmtId="177" fontId="21" fillId="0" borderId="85" xfId="0" applyNumberFormat="1" applyFont="1" applyBorder="1" applyAlignment="1">
      <alignment vertical="center" shrinkToFit="1"/>
    </xf>
    <xf numFmtId="177" fontId="20" fillId="0" borderId="0" xfId="0" applyNumberFormat="1" applyFont="1" applyBorder="1" applyAlignment="1">
      <alignment vertical="center" shrinkToFit="1"/>
    </xf>
    <xf numFmtId="0" fontId="27" fillId="0" borderId="0" xfId="0" applyFont="1">
      <alignment vertical="center"/>
    </xf>
    <xf numFmtId="38" fontId="21" fillId="0" borderId="91" xfId="42" applyFont="1" applyBorder="1" applyAlignment="1">
      <alignment vertical="center" shrinkToFit="1"/>
    </xf>
    <xf numFmtId="38" fontId="21" fillId="0" borderId="56" xfId="42" applyFont="1" applyBorder="1" applyAlignment="1">
      <alignment horizontal="right" vertical="center" shrinkToFit="1"/>
    </xf>
    <xf numFmtId="38" fontId="21" fillId="0" borderId="49" xfId="42" applyFont="1" applyBorder="1" applyAlignment="1">
      <alignment horizontal="right" vertical="center" shrinkToFit="1"/>
    </xf>
    <xf numFmtId="177" fontId="21" fillId="0" borderId="92" xfId="0" applyNumberFormat="1" applyFont="1" applyBorder="1" applyAlignment="1">
      <alignment vertical="center" shrinkToFit="1"/>
    </xf>
    <xf numFmtId="38" fontId="21" fillId="0" borderId="48" xfId="42" applyFont="1" applyBorder="1" applyAlignment="1">
      <alignment vertical="center" shrinkToFit="1"/>
    </xf>
    <xf numFmtId="38" fontId="21" fillId="0" borderId="0" xfId="42" applyFont="1" applyBorder="1" applyAlignment="1">
      <alignment vertical="center" shrinkToFit="1"/>
    </xf>
    <xf numFmtId="38" fontId="21" fillId="0" borderId="93" xfId="42" applyFont="1" applyBorder="1" applyAlignment="1">
      <alignment vertical="center" shrinkToFit="1"/>
    </xf>
    <xf numFmtId="0" fontId="0" fillId="0" borderId="94" xfId="0" applyFont="1" applyBorder="1" applyAlignment="1">
      <alignment horizontal="center" vertical="center"/>
    </xf>
    <xf numFmtId="38" fontId="20" fillId="0" borderId="94" xfId="42" applyFont="1" applyBorder="1" applyAlignment="1">
      <alignment vertical="center" shrinkToFit="1"/>
    </xf>
    <xf numFmtId="38" fontId="27" fillId="0" borderId="94" xfId="42" applyFont="1" applyBorder="1">
      <alignment vertical="center"/>
    </xf>
    <xf numFmtId="0" fontId="25" fillId="0" borderId="21" xfId="0" applyFont="1" applyBorder="1" applyAlignment="1">
      <alignment vertical="center" shrinkToFit="1"/>
    </xf>
    <xf numFmtId="38" fontId="21" fillId="0" borderId="96" xfId="42" applyFont="1" applyBorder="1" applyAlignment="1">
      <alignment vertical="center" shrinkToFit="1"/>
    </xf>
    <xf numFmtId="38" fontId="21" fillId="0" borderId="34" xfId="42" applyFont="1" applyBorder="1" applyAlignment="1">
      <alignment vertical="center" shrinkToFit="1"/>
    </xf>
    <xf numFmtId="38" fontId="21" fillId="0" borderId="97" xfId="42" applyFont="1" applyBorder="1" applyAlignment="1">
      <alignment vertical="center" shrinkToFit="1"/>
    </xf>
    <xf numFmtId="38" fontId="21" fillId="0" borderId="98" xfId="42" applyFont="1" applyBorder="1" applyAlignment="1">
      <alignment vertical="center" shrinkToFit="1"/>
    </xf>
    <xf numFmtId="38" fontId="21" fillId="0" borderId="99" xfId="42" applyFont="1" applyBorder="1" applyAlignment="1">
      <alignment vertical="center" shrinkToFit="1"/>
    </xf>
    <xf numFmtId="38" fontId="21" fillId="0" borderId="100" xfId="42" applyFont="1" applyBorder="1" applyAlignment="1">
      <alignment vertical="center" shrinkToFit="1"/>
    </xf>
    <xf numFmtId="38" fontId="21" fillId="0" borderId="95" xfId="42" applyFont="1" applyBorder="1" applyAlignment="1">
      <alignment vertical="center" shrinkToFit="1"/>
    </xf>
    <xf numFmtId="38" fontId="21" fillId="0" borderId="30" xfId="42" applyFont="1" applyBorder="1" applyAlignment="1">
      <alignment vertical="center" shrinkToFit="1"/>
    </xf>
    <xf numFmtId="178" fontId="21" fillId="0" borderId="48" xfId="0" applyNumberFormat="1" applyFont="1" applyBorder="1" applyAlignment="1">
      <alignment vertical="center" shrinkToFit="1"/>
    </xf>
    <xf numFmtId="178" fontId="21" fillId="0" borderId="0" xfId="0" applyNumberFormat="1" applyFont="1" applyBorder="1" applyAlignment="1">
      <alignment vertical="center" shrinkToFit="1"/>
    </xf>
    <xf numFmtId="177" fontId="21" fillId="0" borderId="33" xfId="0" applyNumberFormat="1" applyFont="1" applyBorder="1" applyAlignment="1">
      <alignment vertical="center" shrinkToFit="1"/>
    </xf>
    <xf numFmtId="177" fontId="21" fillId="0" borderId="34" xfId="0" applyNumberFormat="1" applyFont="1" applyBorder="1" applyAlignment="1">
      <alignment vertical="center" shrinkToFit="1"/>
    </xf>
    <xf numFmtId="177" fontId="21" fillId="0" borderId="35" xfId="0" applyNumberFormat="1" applyFont="1" applyBorder="1" applyAlignment="1">
      <alignment vertical="center" shrinkToFit="1"/>
    </xf>
    <xf numFmtId="177" fontId="20" fillId="0" borderId="101" xfId="0" applyNumberFormat="1" applyFont="1" applyBorder="1" applyAlignment="1">
      <alignment vertical="center" shrinkToFit="1"/>
    </xf>
    <xf numFmtId="38" fontId="20" fillId="0" borderId="101" xfId="42" applyFont="1" applyBorder="1" applyAlignment="1">
      <alignment vertical="center" shrinkToFit="1"/>
    </xf>
    <xf numFmtId="177" fontId="21" fillId="0" borderId="17" xfId="0" applyNumberFormat="1" applyFont="1" applyBorder="1" applyAlignment="1">
      <alignment vertical="center" shrinkToFit="1"/>
    </xf>
    <xf numFmtId="177" fontId="21" fillId="0" borderId="103" xfId="0" applyNumberFormat="1" applyFont="1" applyBorder="1" applyAlignment="1">
      <alignment vertical="center" shrinkToFit="1"/>
    </xf>
    <xf numFmtId="177" fontId="21" fillId="0" borderId="104" xfId="0" applyNumberFormat="1" applyFont="1" applyBorder="1" applyAlignment="1">
      <alignment vertical="center" shrinkToFit="1"/>
    </xf>
    <xf numFmtId="38" fontId="20" fillId="0" borderId="0" xfId="42" applyFont="1" applyBorder="1" applyAlignment="1">
      <alignment vertical="center" shrinkToFit="1"/>
    </xf>
    <xf numFmtId="177" fontId="21" fillId="0" borderId="101" xfId="0" applyNumberFormat="1" applyFont="1" applyBorder="1" applyAlignment="1">
      <alignment vertical="center" shrinkToFit="1"/>
    </xf>
    <xf numFmtId="177" fontId="21" fillId="0" borderId="94" xfId="0" applyNumberFormat="1" applyFont="1" applyBorder="1" applyAlignment="1">
      <alignment vertical="center" shrinkToFit="1"/>
    </xf>
    <xf numFmtId="177" fontId="21" fillId="0" borderId="31" xfId="0" applyNumberFormat="1" applyFont="1" applyBorder="1" applyAlignment="1">
      <alignment vertical="center" shrinkToFit="1"/>
    </xf>
    <xf numFmtId="178" fontId="21" fillId="0" borderId="33" xfId="0" applyNumberFormat="1" applyFont="1" applyBorder="1" applyAlignment="1">
      <alignment vertical="center" shrinkToFit="1"/>
    </xf>
    <xf numFmtId="178" fontId="21" fillId="0" borderId="106" xfId="0" applyNumberFormat="1" applyFont="1" applyBorder="1" applyAlignment="1">
      <alignment vertical="center" shrinkToFit="1"/>
    </xf>
    <xf numFmtId="177" fontId="21" fillId="0" borderId="106" xfId="0" applyNumberFormat="1" applyFont="1" applyBorder="1" applyAlignment="1">
      <alignment vertical="center" shrinkToFit="1"/>
    </xf>
    <xf numFmtId="0" fontId="21" fillId="0" borderId="107" xfId="0" applyFont="1" applyBorder="1" applyAlignment="1">
      <alignment horizontal="distributed" vertical="center" shrinkToFit="1"/>
    </xf>
    <xf numFmtId="0" fontId="21" fillId="0" borderId="108" xfId="0" applyFont="1" applyBorder="1" applyAlignment="1">
      <alignment horizontal="distributed" vertical="center" shrinkToFit="1"/>
    </xf>
    <xf numFmtId="0" fontId="21" fillId="0" borderId="109" xfId="0" applyFont="1" applyBorder="1" applyAlignment="1">
      <alignment horizontal="distributed" vertical="center" shrinkToFit="1"/>
    </xf>
    <xf numFmtId="0" fontId="21" fillId="0" borderId="110" xfId="0" applyFont="1" applyBorder="1" applyAlignment="1">
      <alignment horizontal="distributed" vertical="center" shrinkToFit="1"/>
    </xf>
    <xf numFmtId="0" fontId="0" fillId="0" borderId="111" xfId="0" applyBorder="1" applyAlignment="1">
      <alignment horizontal="right" vertical="center" shrinkToFit="1"/>
    </xf>
    <xf numFmtId="0" fontId="0" fillId="0" borderId="112" xfId="0" applyBorder="1" applyAlignment="1">
      <alignment vertical="center" shrinkToFit="1"/>
    </xf>
    <xf numFmtId="0" fontId="22" fillId="0" borderId="113" xfId="0" applyFont="1" applyBorder="1" applyAlignment="1">
      <alignment horizontal="left" vertical="center" indent="1" shrinkToFit="1"/>
    </xf>
    <xf numFmtId="0" fontId="23" fillId="0" borderId="114" xfId="0" applyFont="1" applyBorder="1" applyAlignment="1">
      <alignment horizontal="left" vertical="center" indent="1" shrinkToFit="1"/>
    </xf>
    <xf numFmtId="0" fontId="23" fillId="0" borderId="112" xfId="0" applyFont="1" applyBorder="1" applyAlignment="1">
      <alignment horizontal="left" vertical="center" indent="1" shrinkToFit="1"/>
    </xf>
    <xf numFmtId="0" fontId="23" fillId="0" borderId="115" xfId="0" applyFont="1" applyBorder="1" applyAlignment="1">
      <alignment horizontal="left" vertical="center" indent="1" shrinkToFit="1"/>
    </xf>
    <xf numFmtId="0" fontId="23" fillId="0" borderId="116" xfId="0" applyFont="1" applyBorder="1" applyAlignment="1">
      <alignment horizontal="left" vertical="center" indent="1" shrinkToFit="1"/>
    </xf>
    <xf numFmtId="0" fontId="23" fillId="0" borderId="117" xfId="0" applyFont="1" applyBorder="1" applyAlignment="1">
      <alignment horizontal="left" vertical="center" indent="1" shrinkToFit="1"/>
    </xf>
    <xf numFmtId="0" fontId="22" fillId="0" borderId="118" xfId="0" applyFont="1" applyBorder="1" applyAlignment="1">
      <alignment horizontal="left" vertical="center" indent="1" shrinkToFit="1"/>
    </xf>
    <xf numFmtId="0" fontId="22" fillId="0" borderId="40" xfId="0" applyFont="1" applyBorder="1" applyAlignment="1">
      <alignment horizontal="left" vertical="center" indent="1" shrinkToFit="1"/>
    </xf>
    <xf numFmtId="0" fontId="22" fillId="0" borderId="119" xfId="0" quotePrefix="1" applyFont="1" applyBorder="1" applyAlignment="1">
      <alignment horizontal="left" vertical="center" indent="1" shrinkToFit="1"/>
    </xf>
    <xf numFmtId="0" fontId="22" fillId="0" borderId="120" xfId="0" applyFont="1" applyBorder="1" applyAlignment="1">
      <alignment horizontal="left" vertical="center" indent="1" shrinkToFit="1"/>
    </xf>
    <xf numFmtId="0" fontId="22" fillId="0" borderId="121" xfId="0" applyFont="1" applyBorder="1" applyAlignment="1">
      <alignment horizontal="left" vertical="center" indent="1" shrinkToFit="1"/>
    </xf>
    <xf numFmtId="0" fontId="22" fillId="0" borderId="64" xfId="0" applyFont="1" applyBorder="1" applyAlignment="1">
      <alignment horizontal="left" vertical="center" indent="1" shrinkToFit="1"/>
    </xf>
    <xf numFmtId="0" fontId="22" fillId="0" borderId="49" xfId="0" applyFont="1" applyBorder="1" applyAlignment="1">
      <alignment horizontal="left" vertical="center" indent="1" shrinkToFit="1"/>
    </xf>
    <xf numFmtId="0" fontId="22" fillId="0" borderId="48" xfId="0" applyFont="1" applyBorder="1" applyAlignment="1">
      <alignment horizontal="left" vertical="center" indent="1" shrinkToFit="1"/>
    </xf>
    <xf numFmtId="0" fontId="22" fillId="0" borderId="56" xfId="0" applyFont="1" applyBorder="1" applyAlignment="1">
      <alignment horizontal="left" vertical="center" indent="1" shrinkToFit="1"/>
    </xf>
    <xf numFmtId="0" fontId="22" fillId="0" borderId="93" xfId="0" applyFont="1" applyBorder="1" applyAlignment="1">
      <alignment horizontal="left" vertical="center" indent="1" shrinkToFit="1"/>
    </xf>
    <xf numFmtId="38" fontId="21" fillId="0" borderId="124" xfId="42" applyFont="1" applyBorder="1" applyAlignment="1">
      <alignment vertical="center" shrinkToFit="1"/>
    </xf>
    <xf numFmtId="38" fontId="21" fillId="0" borderId="125" xfId="42" applyFont="1" applyBorder="1" applyAlignment="1">
      <alignment vertical="center" shrinkToFit="1"/>
    </xf>
    <xf numFmtId="38" fontId="21" fillId="0" borderId="123" xfId="42" applyFont="1" applyBorder="1" applyAlignment="1">
      <alignment vertical="center" shrinkToFit="1"/>
    </xf>
    <xf numFmtId="38" fontId="21" fillId="0" borderId="126" xfId="42" applyFont="1" applyBorder="1" applyAlignment="1">
      <alignment vertical="center" shrinkToFit="1"/>
    </xf>
    <xf numFmtId="38" fontId="21" fillId="0" borderId="127" xfId="42" applyFont="1" applyBorder="1" applyAlignment="1">
      <alignment vertical="center" shrinkToFit="1"/>
    </xf>
    <xf numFmtId="3" fontId="26" fillId="0" borderId="125" xfId="0" applyNumberFormat="1" applyFont="1" applyBorder="1">
      <alignment vertical="center"/>
    </xf>
    <xf numFmtId="0" fontId="26" fillId="0" borderId="125" xfId="0" applyFont="1" applyBorder="1">
      <alignment vertical="center"/>
    </xf>
    <xf numFmtId="38" fontId="26" fillId="0" borderId="125" xfId="42" applyFont="1" applyBorder="1">
      <alignment vertical="center"/>
    </xf>
    <xf numFmtId="38" fontId="21" fillId="0" borderId="128" xfId="42" applyFont="1" applyBorder="1" applyAlignment="1">
      <alignment vertical="center" shrinkToFit="1"/>
    </xf>
    <xf numFmtId="38" fontId="21" fillId="0" borderId="129" xfId="42" applyFont="1" applyBorder="1" applyAlignment="1">
      <alignment vertical="center" shrinkToFit="1"/>
    </xf>
    <xf numFmtId="177" fontId="21" fillId="0" borderId="130" xfId="0" applyNumberFormat="1" applyFont="1" applyBorder="1" applyAlignment="1">
      <alignment vertical="center" shrinkToFit="1"/>
    </xf>
    <xf numFmtId="0" fontId="20" fillId="0" borderId="94" xfId="0" applyFont="1" applyBorder="1" applyAlignment="1">
      <alignment horizontal="distributed" vertical="center" shrinkToFit="1"/>
    </xf>
    <xf numFmtId="177" fontId="21" fillId="0" borderId="135" xfId="0" applyNumberFormat="1" applyFont="1" applyBorder="1" applyAlignment="1">
      <alignment vertical="center" shrinkToFit="1"/>
    </xf>
    <xf numFmtId="0" fontId="0" fillId="0" borderId="103" xfId="0" applyFont="1" applyBorder="1" applyAlignment="1">
      <alignment horizontal="center" vertical="center"/>
    </xf>
    <xf numFmtId="38" fontId="21" fillId="0" borderId="65" xfId="42" applyFont="1" applyBorder="1" applyAlignment="1">
      <alignment vertical="center" shrinkToFit="1"/>
    </xf>
    <xf numFmtId="38" fontId="21" fillId="0" borderId="136" xfId="42" applyFont="1" applyBorder="1" applyAlignment="1">
      <alignment vertical="center" shrinkToFit="1"/>
    </xf>
    <xf numFmtId="3" fontId="26" fillId="0" borderId="70" xfId="0" applyNumberFormat="1" applyFont="1" applyBorder="1">
      <alignment vertical="center"/>
    </xf>
    <xf numFmtId="0" fontId="26" fillId="0" borderId="70" xfId="0" applyFont="1" applyBorder="1">
      <alignment vertical="center"/>
    </xf>
    <xf numFmtId="38" fontId="26" fillId="0" borderId="70" xfId="42" applyFont="1" applyBorder="1">
      <alignment vertical="center"/>
    </xf>
    <xf numFmtId="177" fontId="21" fillId="0" borderId="137" xfId="0" applyNumberFormat="1" applyFont="1" applyBorder="1" applyAlignment="1">
      <alignment vertical="center" shrinkToFit="1"/>
    </xf>
    <xf numFmtId="0" fontId="0" fillId="0" borderId="101" xfId="0" applyFont="1" applyBorder="1" applyAlignment="1">
      <alignment horizontal="center" vertical="center"/>
    </xf>
    <xf numFmtId="38" fontId="21" fillId="0" borderId="139" xfId="42" applyFont="1" applyBorder="1" applyAlignment="1">
      <alignment vertical="center" shrinkToFit="1"/>
    </xf>
    <xf numFmtId="38" fontId="21" fillId="0" borderId="140" xfId="42" applyFont="1" applyBorder="1" applyAlignment="1">
      <alignment vertical="center" shrinkToFit="1"/>
    </xf>
    <xf numFmtId="177" fontId="21" fillId="0" borderId="141" xfId="0" applyNumberFormat="1" applyFont="1" applyBorder="1" applyAlignment="1">
      <alignment vertical="center" shrinkToFit="1"/>
    </xf>
    <xf numFmtId="178" fontId="21" fillId="0" borderId="91" xfId="0" applyNumberFormat="1" applyFont="1" applyBorder="1" applyAlignment="1">
      <alignment vertical="center" shrinkToFit="1"/>
    </xf>
    <xf numFmtId="38" fontId="21" fillId="0" borderId="144" xfId="42" applyFont="1" applyBorder="1" applyAlignment="1">
      <alignment vertical="center" shrinkToFit="1"/>
    </xf>
    <xf numFmtId="38" fontId="21" fillId="0" borderId="145" xfId="42" applyFont="1" applyBorder="1" applyAlignment="1">
      <alignment vertical="center" shrinkToFit="1"/>
    </xf>
    <xf numFmtId="38" fontId="21" fillId="0" borderId="146" xfId="42" applyFont="1" applyBorder="1" applyAlignment="1">
      <alignment vertical="center" shrinkToFit="1"/>
    </xf>
    <xf numFmtId="38" fontId="21" fillId="0" borderId="147" xfId="42" applyFont="1" applyBorder="1" applyAlignment="1">
      <alignment vertical="center" shrinkToFit="1"/>
    </xf>
    <xf numFmtId="38" fontId="21" fillId="0" borderId="148" xfId="42" applyFont="1" applyBorder="1" applyAlignment="1">
      <alignment vertical="center" shrinkToFit="1"/>
    </xf>
    <xf numFmtId="38" fontId="21" fillId="0" borderId="149" xfId="42" applyFont="1" applyBorder="1" applyAlignment="1">
      <alignment vertical="center" shrinkToFit="1"/>
    </xf>
    <xf numFmtId="38" fontId="21" fillId="0" borderId="143" xfId="42" applyFont="1" applyBorder="1" applyAlignment="1">
      <alignment vertical="center" shrinkToFit="1"/>
    </xf>
    <xf numFmtId="38" fontId="21" fillId="0" borderId="120" xfId="42" applyFont="1" applyBorder="1" applyAlignment="1">
      <alignment vertical="center" shrinkToFit="1"/>
    </xf>
    <xf numFmtId="177" fontId="21" fillId="0" borderId="150" xfId="0" applyNumberFormat="1" applyFont="1" applyBorder="1" applyAlignment="1">
      <alignment vertical="center" shrinkToFit="1"/>
    </xf>
    <xf numFmtId="38" fontId="21" fillId="0" borderId="151" xfId="42" applyFont="1" applyBorder="1" applyAlignment="1">
      <alignment vertical="center" shrinkToFit="1"/>
    </xf>
    <xf numFmtId="38" fontId="21" fillId="0" borderId="152" xfId="42" applyFont="1" applyBorder="1" applyAlignment="1">
      <alignment vertical="center" shrinkToFit="1"/>
    </xf>
    <xf numFmtId="3" fontId="26" fillId="0" borderId="91" xfId="0" applyNumberFormat="1" applyFont="1" applyBorder="1">
      <alignment vertical="center"/>
    </xf>
    <xf numFmtId="3" fontId="26" fillId="0" borderId="56" xfId="0" applyNumberFormat="1" applyFont="1" applyBorder="1">
      <alignment vertical="center"/>
    </xf>
    <xf numFmtId="0" fontId="26" fillId="0" borderId="56" xfId="0" applyFont="1" applyBorder="1">
      <alignment vertical="center"/>
    </xf>
    <xf numFmtId="38" fontId="21" fillId="0" borderId="153" xfId="42" applyFont="1" applyBorder="1" applyAlignment="1">
      <alignment vertical="center" shrinkToFit="1"/>
    </xf>
    <xf numFmtId="177" fontId="21" fillId="0" borderId="121" xfId="0" applyNumberFormat="1" applyFont="1" applyBorder="1" applyAlignment="1">
      <alignment vertical="center" shrinkToFit="1"/>
    </xf>
    <xf numFmtId="0" fontId="25" fillId="0" borderId="10" xfId="0" applyFont="1" applyBorder="1" applyAlignment="1">
      <alignment horizontal="center" vertical="center" shrinkToFit="1"/>
    </xf>
    <xf numFmtId="3" fontId="26" fillId="0" borderId="40" xfId="0" applyNumberFormat="1" applyFont="1" applyBorder="1">
      <alignment vertical="center"/>
    </xf>
    <xf numFmtId="0" fontId="26" fillId="0" borderId="40" xfId="0" applyFont="1" applyBorder="1">
      <alignment vertical="center"/>
    </xf>
    <xf numFmtId="38" fontId="21" fillId="0" borderId="154" xfId="42" applyFont="1" applyBorder="1" applyAlignment="1">
      <alignment vertical="center" shrinkToFit="1"/>
    </xf>
    <xf numFmtId="38" fontId="21" fillId="0" borderId="155" xfId="42" applyFont="1" applyBorder="1" applyAlignment="1">
      <alignment vertical="center" shrinkToFit="1"/>
    </xf>
    <xf numFmtId="38" fontId="20" fillId="0" borderId="94" xfId="42" applyFont="1" applyBorder="1">
      <alignment vertical="center"/>
    </xf>
    <xf numFmtId="0" fontId="21" fillId="0" borderId="15" xfId="0" applyFont="1" applyBorder="1" applyAlignment="1">
      <alignment vertical="center" shrinkToFit="1"/>
    </xf>
    <xf numFmtId="38" fontId="21" fillId="0" borderId="156" xfId="42" applyFont="1" applyBorder="1" applyAlignment="1">
      <alignment vertical="center" shrinkToFit="1"/>
    </xf>
    <xf numFmtId="38" fontId="21" fillId="0" borderId="15" xfId="42" applyFont="1" applyBorder="1" applyAlignment="1">
      <alignment vertical="center" shrinkToFit="1"/>
    </xf>
    <xf numFmtId="3" fontId="26" fillId="0" borderId="15" xfId="0" applyNumberFormat="1" applyFont="1" applyBorder="1">
      <alignment vertical="center"/>
    </xf>
    <xf numFmtId="38" fontId="26" fillId="0" borderId="15" xfId="42" applyFont="1" applyBorder="1">
      <alignment vertical="center"/>
    </xf>
    <xf numFmtId="0" fontId="26" fillId="0" borderId="15" xfId="0" applyFont="1" applyBorder="1">
      <alignment vertical="center"/>
    </xf>
    <xf numFmtId="177" fontId="21" fillId="0" borderId="15" xfId="0" applyNumberFormat="1" applyFont="1" applyFill="1" applyBorder="1" applyAlignment="1">
      <alignment vertical="center" shrinkToFit="1"/>
    </xf>
    <xf numFmtId="178" fontId="21" fillId="0" borderId="15" xfId="0" applyNumberFormat="1" applyFont="1" applyFill="1" applyBorder="1" applyAlignment="1">
      <alignment horizontal="center" vertical="center" shrinkToFit="1"/>
    </xf>
    <xf numFmtId="177" fontId="21" fillId="0" borderId="15" xfId="0" applyNumberFormat="1" applyFont="1" applyFill="1" applyBorder="1" applyAlignment="1">
      <alignment horizontal="center" vertical="center" shrinkToFit="1"/>
    </xf>
    <xf numFmtId="177" fontId="21" fillId="0" borderId="18" xfId="0" applyNumberFormat="1" applyFont="1" applyFill="1" applyBorder="1" applyAlignment="1">
      <alignment horizontal="center" vertical="center" shrinkToFit="1"/>
    </xf>
    <xf numFmtId="38" fontId="21" fillId="0" borderId="157" xfId="42" applyFont="1" applyBorder="1" applyAlignment="1">
      <alignment vertical="center" shrinkToFit="1"/>
    </xf>
    <xf numFmtId="38" fontId="21" fillId="0" borderId="0" xfId="42" applyFont="1" applyBorder="1" applyAlignment="1">
      <alignment horizontal="right" vertical="center" shrinkToFit="1"/>
    </xf>
    <xf numFmtId="178" fontId="21" fillId="0" borderId="93" xfId="0" applyNumberFormat="1" applyFont="1" applyBorder="1" applyAlignment="1">
      <alignment vertical="center" shrinkToFit="1"/>
    </xf>
    <xf numFmtId="0" fontId="21" fillId="0" borderId="22" xfId="0" applyFont="1" applyBorder="1" applyAlignment="1">
      <alignment vertical="center" shrinkToFit="1"/>
    </xf>
    <xf numFmtId="38" fontId="21" fillId="0" borderId="158" xfId="42" applyFont="1" applyBorder="1" applyAlignment="1">
      <alignment vertical="center" shrinkToFit="1"/>
    </xf>
    <xf numFmtId="38" fontId="21" fillId="0" borderId="106" xfId="42" applyFont="1" applyBorder="1" applyAlignment="1">
      <alignment vertical="center" shrinkToFit="1"/>
    </xf>
    <xf numFmtId="0" fontId="0" fillId="0" borderId="0" xfId="0" applyFont="1" applyBorder="1" applyAlignment="1">
      <alignment horizontal="center" vertical="center"/>
    </xf>
    <xf numFmtId="38" fontId="20" fillId="0" borderId="0" xfId="42" applyFont="1" applyBorder="1">
      <alignment vertical="center"/>
    </xf>
    <xf numFmtId="38" fontId="21" fillId="0" borderId="159" xfId="42" applyFont="1" applyBorder="1" applyAlignment="1">
      <alignment vertical="center" shrinkToFit="1"/>
    </xf>
    <xf numFmtId="38" fontId="21" fillId="0" borderId="160" xfId="42" applyFont="1" applyBorder="1" applyAlignment="1">
      <alignment horizontal="right" vertical="center" shrinkToFit="1"/>
    </xf>
    <xf numFmtId="38" fontId="21" fillId="0" borderId="161" xfId="42" applyFont="1" applyBorder="1" applyAlignment="1">
      <alignment horizontal="right" vertical="center" shrinkToFit="1"/>
    </xf>
    <xf numFmtId="38" fontId="21" fillId="0" borderId="162" xfId="42" applyFont="1" applyBorder="1" applyAlignment="1">
      <alignment vertical="center" shrinkToFit="1"/>
    </xf>
    <xf numFmtId="38" fontId="21" fillId="0" borderId="160" xfId="42" applyFont="1" applyBorder="1" applyAlignment="1">
      <alignment vertical="center" shrinkToFit="1"/>
    </xf>
    <xf numFmtId="38" fontId="21" fillId="0" borderId="163" xfId="42" applyFont="1" applyBorder="1" applyAlignment="1">
      <alignment vertical="center" shrinkToFit="1"/>
    </xf>
    <xf numFmtId="38" fontId="21" fillId="0" borderId="164" xfId="42" applyFont="1" applyBorder="1" applyAlignment="1">
      <alignment vertical="center" shrinkToFit="1"/>
    </xf>
    <xf numFmtId="38" fontId="21" fillId="0" borderId="165" xfId="42" applyFont="1" applyBorder="1" applyAlignment="1">
      <alignment vertical="center" shrinkToFit="1"/>
    </xf>
    <xf numFmtId="0" fontId="21" fillId="0" borderId="166" xfId="0" applyFont="1" applyBorder="1" applyAlignment="1">
      <alignment vertical="center" shrinkToFit="1"/>
    </xf>
    <xf numFmtId="0" fontId="0" fillId="0" borderId="0" xfId="0" applyAlignment="1">
      <alignment horizontal="center" vertical="center"/>
    </xf>
    <xf numFmtId="0" fontId="0" fillId="0" borderId="0" xfId="0" applyAlignment="1">
      <alignment vertical="center" shrinkToFit="1"/>
    </xf>
    <xf numFmtId="0" fontId="0" fillId="0" borderId="0" xfId="0" applyAlignment="1">
      <alignment vertical="center" shrinkToFit="1"/>
    </xf>
    <xf numFmtId="0" fontId="29" fillId="0" borderId="0" xfId="0" applyFont="1" applyAlignment="1">
      <alignment vertical="center"/>
    </xf>
    <xf numFmtId="0" fontId="0" fillId="0" borderId="0" xfId="0" applyFont="1" applyAlignment="1">
      <alignment horizontal="left" vertical="center" shrinkToFit="1"/>
    </xf>
    <xf numFmtId="0" fontId="30" fillId="25" borderId="133" xfId="0" applyFont="1" applyFill="1" applyBorder="1" applyAlignment="1">
      <alignment horizontal="center" vertical="center" shrinkToFit="1"/>
    </xf>
    <xf numFmtId="0" fontId="0" fillId="0" borderId="36" xfId="0" applyBorder="1" applyAlignment="1">
      <alignment vertical="center" shrinkToFit="1"/>
    </xf>
    <xf numFmtId="38" fontId="30" fillId="25" borderId="36" xfId="42" applyFont="1" applyFill="1" applyBorder="1" applyAlignment="1">
      <alignment horizontal="center" vertical="center" shrinkToFit="1"/>
    </xf>
    <xf numFmtId="38" fontId="0" fillId="0" borderId="36" xfId="42" applyFont="1" applyBorder="1">
      <alignment vertical="center"/>
    </xf>
    <xf numFmtId="38" fontId="1" fillId="0" borderId="36" xfId="42" applyFont="1" applyBorder="1">
      <alignment vertical="center"/>
    </xf>
    <xf numFmtId="0" fontId="30" fillId="25" borderId="36" xfId="0" applyFont="1" applyFill="1" applyBorder="1" applyAlignment="1">
      <alignment horizontal="center" vertical="center" shrinkToFit="1"/>
    </xf>
    <xf numFmtId="0" fontId="0" fillId="25" borderId="167" xfId="0" applyFill="1" applyBorder="1" applyAlignment="1">
      <alignment horizontal="center" vertical="center" shrinkToFit="1"/>
    </xf>
    <xf numFmtId="38" fontId="0" fillId="0" borderId="168" xfId="42" applyFont="1" applyBorder="1" applyAlignment="1">
      <alignment horizontal="center" vertical="center" shrinkToFit="1"/>
    </xf>
    <xf numFmtId="0" fontId="30" fillId="25" borderId="169" xfId="0" applyFont="1" applyFill="1" applyBorder="1" applyAlignment="1">
      <alignment horizontal="center" vertical="center" shrinkToFit="1"/>
    </xf>
    <xf numFmtId="38" fontId="0" fillId="0" borderId="170" xfId="42" applyFont="1" applyBorder="1">
      <alignment vertical="center"/>
    </xf>
    <xf numFmtId="38" fontId="1" fillId="0" borderId="170" xfId="42" applyFont="1" applyBorder="1">
      <alignment vertical="center"/>
    </xf>
    <xf numFmtId="0" fontId="0" fillId="25" borderId="171" xfId="0" applyFill="1" applyBorder="1" applyAlignment="1">
      <alignment horizontal="center" vertical="center" shrinkToFit="1"/>
    </xf>
    <xf numFmtId="38" fontId="0" fillId="0" borderId="172" xfId="42" applyFont="1" applyBorder="1">
      <alignment vertical="center"/>
    </xf>
    <xf numFmtId="176" fontId="30" fillId="25" borderId="36" xfId="42" applyNumberFormat="1" applyFont="1" applyFill="1" applyBorder="1" applyAlignment="1">
      <alignment horizontal="center" vertical="center"/>
    </xf>
    <xf numFmtId="176" fontId="29" fillId="0" borderId="36" xfId="42" applyNumberFormat="1" applyFont="1" applyBorder="1" applyAlignment="1">
      <alignment horizontal="right" vertical="center" indent="1"/>
    </xf>
    <xf numFmtId="38" fontId="29" fillId="26" borderId="36" xfId="42" applyFont="1" applyFill="1" applyBorder="1">
      <alignment vertical="center"/>
    </xf>
    <xf numFmtId="38" fontId="29" fillId="26" borderId="172" xfId="42" applyFont="1" applyFill="1" applyBorder="1">
      <alignment vertical="center"/>
    </xf>
    <xf numFmtId="38" fontId="29" fillId="26" borderId="131" xfId="42" applyFont="1" applyFill="1" applyBorder="1">
      <alignment vertical="center"/>
    </xf>
    <xf numFmtId="0" fontId="0" fillId="0" borderId="0" xfId="0" applyAlignment="1">
      <alignment vertical="center" wrapText="1"/>
    </xf>
    <xf numFmtId="38" fontId="21" fillId="27" borderId="105" xfId="42" applyFont="1" applyFill="1" applyBorder="1" applyAlignment="1">
      <alignment vertical="center" shrinkToFit="1"/>
    </xf>
    <xf numFmtId="38" fontId="20" fillId="0" borderId="168" xfId="42" applyFont="1" applyBorder="1" applyAlignment="1">
      <alignment vertical="center" shrinkToFit="1"/>
    </xf>
    <xf numFmtId="177" fontId="20" fillId="0" borderId="172" xfId="0" applyNumberFormat="1" applyFont="1" applyBorder="1" applyAlignment="1">
      <alignment vertical="center" shrinkToFit="1"/>
    </xf>
    <xf numFmtId="177" fontId="20" fillId="0" borderId="36" xfId="0" applyNumberFormat="1" applyFont="1" applyBorder="1" applyAlignment="1">
      <alignment horizontal="center" vertical="center" wrapText="1"/>
    </xf>
    <xf numFmtId="38" fontId="21" fillId="27" borderId="48" xfId="42" applyFont="1" applyFill="1" applyBorder="1" applyAlignment="1">
      <alignment vertical="center" shrinkToFit="1"/>
    </xf>
    <xf numFmtId="38" fontId="21" fillId="27" borderId="56" xfId="42" applyFont="1" applyFill="1" applyBorder="1" applyAlignment="1">
      <alignment vertical="center" shrinkToFit="1"/>
    </xf>
    <xf numFmtId="38" fontId="21" fillId="27" borderId="93" xfId="42" applyFont="1" applyFill="1" applyBorder="1" applyAlignment="1">
      <alignment vertical="center" shrinkToFit="1"/>
    </xf>
    <xf numFmtId="38" fontId="20" fillId="27" borderId="94" xfId="42" applyFont="1" applyFill="1" applyBorder="1" applyAlignment="1">
      <alignment vertical="center" shrinkToFit="1"/>
    </xf>
    <xf numFmtId="38" fontId="20" fillId="27" borderId="94" xfId="42" applyFont="1" applyFill="1" applyBorder="1">
      <alignment vertical="center"/>
    </xf>
    <xf numFmtId="38" fontId="20" fillId="27" borderId="168" xfId="42" applyFont="1" applyFill="1" applyBorder="1" applyAlignment="1">
      <alignment vertical="center" shrinkToFit="1"/>
    </xf>
    <xf numFmtId="177" fontId="20" fillId="0" borderId="132" xfId="0" applyNumberFormat="1" applyFont="1" applyFill="1" applyBorder="1" applyAlignment="1">
      <alignment vertical="center" shrinkToFit="1"/>
    </xf>
    <xf numFmtId="38" fontId="20" fillId="0" borderId="36" xfId="42" applyFont="1" applyFill="1" applyBorder="1" applyAlignment="1">
      <alignment vertical="center" shrinkToFit="1"/>
    </xf>
    <xf numFmtId="177" fontId="20" fillId="0" borderId="36" xfId="0" applyNumberFormat="1" applyFont="1" applyFill="1" applyBorder="1" applyAlignment="1">
      <alignment vertical="center" shrinkToFit="1"/>
    </xf>
    <xf numFmtId="0" fontId="34" fillId="0" borderId="0" xfId="0" applyFont="1" applyAlignment="1">
      <alignment horizontal="justify" vertical="center"/>
    </xf>
    <xf numFmtId="0" fontId="22" fillId="0" borderId="125" xfId="0" applyFont="1" applyBorder="1" applyAlignment="1">
      <alignment horizontal="left" vertical="center" indent="1" shrinkToFit="1"/>
    </xf>
    <xf numFmtId="38" fontId="21" fillId="0" borderId="112" xfId="42" applyFont="1" applyBorder="1" applyAlignment="1">
      <alignment vertical="center" shrinkToFit="1"/>
    </xf>
    <xf numFmtId="0" fontId="0" fillId="0" borderId="0" xfId="0" applyAlignment="1">
      <alignment vertical="center"/>
    </xf>
    <xf numFmtId="38" fontId="20" fillId="0" borderId="172" xfId="42" applyFont="1" applyFill="1" applyBorder="1" applyAlignment="1">
      <alignment vertical="center" shrinkToFit="1"/>
    </xf>
    <xf numFmtId="0" fontId="0" fillId="0" borderId="36" xfId="0" applyBorder="1">
      <alignment vertical="center"/>
    </xf>
    <xf numFmtId="179" fontId="20" fillId="0" borderId="36" xfId="0" applyNumberFormat="1" applyFont="1" applyBorder="1">
      <alignment vertical="center"/>
    </xf>
    <xf numFmtId="0" fontId="0" fillId="0" borderId="0" xfId="0" applyAlignment="1">
      <alignment vertical="center"/>
    </xf>
    <xf numFmtId="0" fontId="25" fillId="0" borderId="134" xfId="0" applyFont="1" applyBorder="1" applyAlignment="1">
      <alignment horizontal="center" vertical="center" shrinkToFit="1"/>
    </xf>
    <xf numFmtId="0" fontId="0" fillId="0" borderId="36" xfId="0" applyFont="1" applyBorder="1" applyAlignment="1">
      <alignment horizontal="center" vertical="center" shrinkToFit="1"/>
    </xf>
    <xf numFmtId="0" fontId="35" fillId="0" borderId="107" xfId="0" applyFont="1" applyBorder="1" applyAlignment="1">
      <alignment horizontal="distributed" vertical="center" shrinkToFit="1"/>
    </xf>
    <xf numFmtId="0" fontId="25" fillId="0" borderId="134" xfId="0" applyFont="1" applyBorder="1" applyAlignment="1">
      <alignment vertical="center" shrinkToFit="1"/>
    </xf>
    <xf numFmtId="0" fontId="25" fillId="0" borderId="142" xfId="0" applyFont="1" applyBorder="1" applyAlignment="1">
      <alignment vertical="center" shrinkToFit="1"/>
    </xf>
    <xf numFmtId="38" fontId="21" fillId="0" borderId="151" xfId="42" applyFont="1" applyBorder="1" applyAlignment="1">
      <alignment horizontal="right" vertical="center" shrinkToFit="1"/>
    </xf>
    <xf numFmtId="38" fontId="26" fillId="25" borderId="125" xfId="42" applyFont="1" applyFill="1" applyBorder="1">
      <alignment vertical="center"/>
    </xf>
    <xf numFmtId="38" fontId="21" fillId="0" borderId="138" xfId="42" applyFont="1" applyBorder="1" applyAlignment="1">
      <alignment vertical="center" shrinkToFit="1"/>
    </xf>
    <xf numFmtId="0" fontId="36" fillId="0" borderId="173" xfId="0" applyFont="1" applyBorder="1">
      <alignment vertical="center"/>
    </xf>
    <xf numFmtId="0" fontId="36" fillId="0" borderId="121" xfId="0" applyFont="1" applyBorder="1">
      <alignment vertical="center"/>
    </xf>
    <xf numFmtId="0" fontId="36" fillId="0" borderId="174" xfId="0" applyFont="1" applyBorder="1">
      <alignment vertical="center"/>
    </xf>
    <xf numFmtId="0" fontId="36" fillId="0" borderId="167" xfId="0" applyFont="1" applyBorder="1">
      <alignment vertical="center"/>
    </xf>
    <xf numFmtId="0" fontId="36" fillId="0" borderId="169" xfId="0" applyFont="1" applyBorder="1">
      <alignment vertical="center"/>
    </xf>
    <xf numFmtId="0" fontId="36" fillId="0" borderId="171" xfId="0" applyFont="1" applyBorder="1">
      <alignment vertical="center"/>
    </xf>
    <xf numFmtId="178" fontId="37" fillId="0" borderId="0" xfId="0" applyNumberFormat="1" applyFont="1">
      <alignment vertical="center"/>
    </xf>
    <xf numFmtId="179" fontId="0" fillId="0" borderId="0" xfId="0" applyNumberFormat="1" applyAlignment="1">
      <alignment vertical="center" shrinkToFit="1"/>
    </xf>
    <xf numFmtId="178" fontId="0" fillId="0" borderId="0" xfId="0" applyNumberFormat="1" applyAlignment="1">
      <alignment vertical="center" shrinkToFit="1"/>
    </xf>
    <xf numFmtId="180" fontId="0" fillId="0" borderId="0" xfId="0" applyNumberFormat="1" applyAlignment="1">
      <alignment vertical="center" shrinkToFit="1"/>
    </xf>
    <xf numFmtId="179" fontId="0" fillId="0" borderId="36" xfId="0" applyNumberFormat="1" applyBorder="1" applyAlignment="1">
      <alignment vertical="center" shrinkToFit="1"/>
    </xf>
    <xf numFmtId="180" fontId="0" fillId="0" borderId="0" xfId="0" applyNumberFormat="1">
      <alignment vertical="center"/>
    </xf>
    <xf numFmtId="0" fontId="0" fillId="0" borderId="179" xfId="0" applyFont="1" applyBorder="1" applyAlignment="1">
      <alignment horizontal="center" vertical="center" shrinkToFit="1"/>
    </xf>
    <xf numFmtId="0" fontId="0" fillId="0" borderId="176" xfId="0" applyFont="1" applyBorder="1" applyAlignment="1">
      <alignment horizontal="center" vertical="center"/>
    </xf>
    <xf numFmtId="38" fontId="29" fillId="26" borderId="179" xfId="42" applyFont="1" applyFill="1" applyBorder="1">
      <alignment vertical="center"/>
    </xf>
    <xf numFmtId="0" fontId="0" fillId="0" borderId="180" xfId="0" applyFont="1" applyBorder="1" applyAlignment="1">
      <alignment horizontal="center" vertical="center"/>
    </xf>
    <xf numFmtId="179" fontId="0" fillId="0" borderId="131" xfId="0" applyNumberFormat="1" applyBorder="1" applyAlignment="1">
      <alignment vertical="center" shrinkToFit="1"/>
    </xf>
    <xf numFmtId="38" fontId="0" fillId="0" borderId="131" xfId="42" applyFont="1" applyBorder="1">
      <alignment vertical="center"/>
    </xf>
    <xf numFmtId="38" fontId="0" fillId="0" borderId="173" xfId="42" applyFont="1" applyBorder="1" applyAlignment="1">
      <alignment horizontal="center" vertical="center" shrinkToFit="1"/>
    </xf>
    <xf numFmtId="38" fontId="0" fillId="0" borderId="121" xfId="42" applyFont="1" applyBorder="1">
      <alignment vertical="center"/>
    </xf>
    <xf numFmtId="38" fontId="0" fillId="0" borderId="174" xfId="42" applyFont="1" applyBorder="1">
      <alignment vertical="center"/>
    </xf>
    <xf numFmtId="176" fontId="29" fillId="0" borderId="131" xfId="42" applyNumberFormat="1" applyFont="1" applyBorder="1" applyAlignment="1">
      <alignment horizontal="right" vertical="center" indent="1"/>
    </xf>
    <xf numFmtId="38" fontId="29" fillId="26" borderId="181" xfId="42" applyFont="1" applyFill="1" applyBorder="1">
      <alignment vertical="center"/>
    </xf>
    <xf numFmtId="179" fontId="0" fillId="27" borderId="183" xfId="0" applyNumberFormat="1" applyFill="1" applyBorder="1" applyAlignment="1">
      <alignment vertical="center" shrinkToFit="1"/>
    </xf>
    <xf numFmtId="38" fontId="0" fillId="27" borderId="183" xfId="42" applyFont="1" applyFill="1" applyBorder="1">
      <alignment vertical="center"/>
    </xf>
    <xf numFmtId="176" fontId="29" fillId="27" borderId="183" xfId="42" applyNumberFormat="1" applyFont="1" applyFill="1" applyBorder="1" applyAlignment="1">
      <alignment horizontal="right" vertical="center" indent="1"/>
    </xf>
    <xf numFmtId="38" fontId="29" fillId="27" borderId="183" xfId="42" applyFont="1" applyFill="1" applyBorder="1">
      <alignment vertical="center"/>
    </xf>
    <xf numFmtId="0" fontId="0" fillId="27" borderId="182" xfId="0" applyFill="1" applyBorder="1" applyAlignment="1">
      <alignment horizontal="center" vertical="center"/>
    </xf>
    <xf numFmtId="178" fontId="0" fillId="27" borderId="183" xfId="0" applyNumberFormat="1" applyFill="1" applyBorder="1" applyAlignment="1">
      <alignment vertical="center" shrinkToFit="1"/>
    </xf>
    <xf numFmtId="38" fontId="0" fillId="27" borderId="183" xfId="42" applyFont="1" applyFill="1" applyBorder="1" applyAlignment="1">
      <alignment horizontal="center" vertical="center" shrinkToFit="1"/>
    </xf>
    <xf numFmtId="0" fontId="0" fillId="27" borderId="183" xfId="0" applyFill="1" applyBorder="1" applyAlignment="1">
      <alignment horizontal="center" vertical="center"/>
    </xf>
    <xf numFmtId="38" fontId="0" fillId="27" borderId="183" xfId="0" applyNumberFormat="1" applyFill="1" applyBorder="1">
      <alignment vertical="center"/>
    </xf>
    <xf numFmtId="38" fontId="0" fillId="27" borderId="186" xfId="0" applyNumberFormat="1" applyFill="1" applyBorder="1">
      <alignment vertical="center"/>
    </xf>
    <xf numFmtId="178" fontId="0" fillId="0" borderId="36" xfId="0" applyNumberFormat="1" applyBorder="1" applyAlignment="1">
      <alignment vertical="center" shrinkToFit="1"/>
    </xf>
    <xf numFmtId="178" fontId="0" fillId="0" borderId="131" xfId="0" applyNumberFormat="1" applyBorder="1" applyAlignment="1">
      <alignment vertical="center" shrinkToFit="1"/>
    </xf>
    <xf numFmtId="0" fontId="0" fillId="0" borderId="0" xfId="0" applyAlignment="1">
      <alignment horizontal="left" vertical="center"/>
    </xf>
    <xf numFmtId="0" fontId="0" fillId="0" borderId="168" xfId="0" applyFont="1" applyBorder="1" applyAlignment="1">
      <alignment horizontal="center" vertical="center" shrinkToFit="1"/>
    </xf>
    <xf numFmtId="38" fontId="29" fillId="26" borderId="168" xfId="42" applyFont="1" applyFill="1" applyBorder="1">
      <alignment vertical="center"/>
    </xf>
    <xf numFmtId="38" fontId="29" fillId="26" borderId="173" xfId="42" applyFont="1" applyFill="1" applyBorder="1">
      <alignment vertical="center"/>
    </xf>
    <xf numFmtId="38" fontId="0" fillId="27" borderId="184" xfId="0" applyNumberFormat="1" applyFill="1" applyBorder="1">
      <alignment vertical="center"/>
    </xf>
    <xf numFmtId="0" fontId="0" fillId="0" borderId="179" xfId="0" applyBorder="1">
      <alignment vertical="center"/>
    </xf>
    <xf numFmtId="0" fontId="0" fillId="0" borderId="181" xfId="0" applyBorder="1">
      <alignment vertical="center"/>
    </xf>
    <xf numFmtId="181" fontId="0" fillId="0" borderId="0" xfId="0" applyNumberFormat="1" applyAlignment="1">
      <alignment vertical="center"/>
    </xf>
    <xf numFmtId="181" fontId="0" fillId="0" borderId="176" xfId="0" applyNumberFormat="1" applyBorder="1" applyAlignment="1">
      <alignment vertical="center"/>
    </xf>
    <xf numFmtId="181" fontId="0" fillId="0" borderId="36" xfId="0" applyNumberFormat="1" applyBorder="1" applyAlignment="1">
      <alignment vertical="center"/>
    </xf>
    <xf numFmtId="181" fontId="0" fillId="0" borderId="180" xfId="0" applyNumberFormat="1" applyBorder="1" applyAlignment="1">
      <alignment vertical="center"/>
    </xf>
    <xf numFmtId="181" fontId="0" fillId="0" borderId="131" xfId="0" applyNumberFormat="1" applyBorder="1" applyAlignment="1">
      <alignment vertical="center"/>
    </xf>
    <xf numFmtId="181" fontId="0" fillId="27" borderId="182" xfId="0" applyNumberFormat="1" applyFill="1" applyBorder="1" applyAlignment="1">
      <alignment vertical="center"/>
    </xf>
    <xf numFmtId="181" fontId="0" fillId="27" borderId="183" xfId="0" applyNumberFormat="1" applyFill="1" applyBorder="1" applyAlignment="1">
      <alignment vertical="center"/>
    </xf>
    <xf numFmtId="181" fontId="0" fillId="27" borderId="186" xfId="0" applyNumberFormat="1" applyFill="1" applyBorder="1" applyAlignment="1">
      <alignment vertical="center"/>
    </xf>
    <xf numFmtId="38" fontId="0" fillId="27" borderId="0" xfId="0" applyNumberFormat="1" applyFill="1" applyAlignment="1">
      <alignment vertical="center" shrinkToFit="1"/>
    </xf>
    <xf numFmtId="181" fontId="0" fillId="26" borderId="0" xfId="0" applyNumberFormat="1" applyFill="1" applyAlignment="1">
      <alignment vertical="center"/>
    </xf>
    <xf numFmtId="181" fontId="0" fillId="25" borderId="0" xfId="0" applyNumberFormat="1" applyFill="1" applyAlignment="1">
      <alignment vertical="center"/>
    </xf>
    <xf numFmtId="181" fontId="0" fillId="27" borderId="185" xfId="0" applyNumberFormat="1" applyFill="1" applyBorder="1" applyAlignment="1">
      <alignment vertical="center"/>
    </xf>
    <xf numFmtId="0" fontId="0" fillId="25" borderId="187" xfId="0" applyFill="1" applyBorder="1" applyAlignment="1">
      <alignment horizontal="center" vertical="center" shrinkToFit="1"/>
    </xf>
    <xf numFmtId="38" fontId="30" fillId="25" borderId="179" xfId="42" applyFont="1" applyFill="1" applyBorder="1" applyAlignment="1">
      <alignment horizontal="center" vertical="center" shrinkToFit="1"/>
    </xf>
    <xf numFmtId="181" fontId="20" fillId="0" borderId="176" xfId="0" applyNumberFormat="1" applyFont="1" applyBorder="1" applyAlignment="1">
      <alignment horizontal="center" vertical="center"/>
    </xf>
    <xf numFmtId="181" fontId="39" fillId="0" borderId="36" xfId="0" applyNumberFormat="1" applyFont="1" applyBorder="1" applyAlignment="1">
      <alignment horizontal="center" vertical="center"/>
    </xf>
    <xf numFmtId="181" fontId="40" fillId="0" borderId="179" xfId="0" applyNumberFormat="1" applyFont="1" applyFill="1" applyBorder="1" applyAlignment="1">
      <alignment horizontal="center" vertical="center"/>
    </xf>
    <xf numFmtId="182" fontId="21" fillId="0" borderId="23" xfId="0" applyNumberFormat="1" applyFont="1" applyBorder="1" applyAlignment="1">
      <alignment horizontal="distributed" vertical="center" shrinkToFit="1"/>
    </xf>
    <xf numFmtId="182" fontId="21" fillId="0" borderId="124" xfId="42" applyNumberFormat="1" applyFont="1" applyBorder="1" applyAlignment="1">
      <alignment vertical="center" shrinkToFit="1"/>
    </xf>
    <xf numFmtId="182" fontId="21" fillId="0" borderId="50" xfId="42" applyNumberFormat="1" applyFont="1" applyBorder="1" applyAlignment="1">
      <alignment vertical="center" shrinkToFit="1"/>
    </xf>
    <xf numFmtId="182" fontId="21" fillId="0" borderId="66" xfId="42" applyNumberFormat="1" applyFont="1" applyBorder="1" applyAlignment="1">
      <alignment vertical="center" shrinkToFit="1"/>
    </xf>
    <xf numFmtId="182" fontId="21" fillId="0" borderId="78" xfId="42" applyNumberFormat="1" applyFont="1" applyBorder="1" applyAlignment="1">
      <alignment vertical="center" shrinkToFit="1"/>
    </xf>
    <xf numFmtId="182" fontId="21" fillId="0" borderId="91" xfId="42" applyNumberFormat="1" applyFont="1" applyBorder="1" applyAlignment="1">
      <alignment vertical="center" shrinkToFit="1"/>
    </xf>
    <xf numFmtId="182" fontId="21" fillId="0" borderId="144" xfId="42" applyNumberFormat="1" applyFont="1" applyBorder="1" applyAlignment="1">
      <alignment vertical="center" shrinkToFit="1"/>
    </xf>
    <xf numFmtId="182" fontId="0" fillId="0" borderId="0" xfId="0" applyNumberFormat="1">
      <alignment vertical="center"/>
    </xf>
    <xf numFmtId="0" fontId="41" fillId="0" borderId="0" xfId="0" applyFont="1" applyAlignment="1">
      <alignment vertical="center"/>
    </xf>
    <xf numFmtId="0" fontId="34" fillId="0" borderId="0" xfId="0" applyFont="1" applyAlignment="1">
      <alignment horizontal="justify" vertical="center"/>
    </xf>
    <xf numFmtId="0" fontId="0" fillId="0" borderId="0" xfId="0" applyAlignment="1">
      <alignment vertical="center"/>
    </xf>
    <xf numFmtId="0" fontId="34" fillId="0" borderId="0" xfId="0" applyFont="1" applyAlignment="1">
      <alignment horizontal="justify" vertical="center" wrapText="1"/>
    </xf>
    <xf numFmtId="0" fontId="34" fillId="0" borderId="0" xfId="0" applyFont="1" applyAlignment="1">
      <alignment horizontal="left" vertical="center" wrapText="1"/>
    </xf>
    <xf numFmtId="0" fontId="21" fillId="0" borderId="19" xfId="0" applyFont="1" applyBorder="1" applyAlignment="1">
      <alignment horizontal="center" vertical="center" textRotation="255"/>
    </xf>
    <xf numFmtId="0" fontId="21" fillId="0" borderId="13" xfId="0" applyFont="1" applyBorder="1" applyAlignment="1">
      <alignment horizontal="center" vertical="center" textRotation="255"/>
    </xf>
    <xf numFmtId="0" fontId="21" fillId="0" borderId="20" xfId="0" applyFont="1" applyBorder="1" applyAlignment="1">
      <alignment horizontal="center" vertical="center" textRotation="255"/>
    </xf>
    <xf numFmtId="0" fontId="20" fillId="0" borderId="131" xfId="0" applyFont="1" applyBorder="1" applyAlignment="1">
      <alignment horizontal="center" vertical="center" shrinkToFit="1"/>
    </xf>
    <xf numFmtId="0" fontId="20" fillId="0" borderId="132" xfId="0" applyFont="1" applyBorder="1" applyAlignment="1">
      <alignment horizontal="center" vertical="center" shrinkToFit="1"/>
    </xf>
    <xf numFmtId="0" fontId="20" fillId="0" borderId="133" xfId="0" applyFont="1" applyBorder="1" applyAlignment="1">
      <alignment horizontal="center" vertical="center" shrinkToFit="1"/>
    </xf>
    <xf numFmtId="177" fontId="20" fillId="0" borderId="131" xfId="0" applyNumberFormat="1" applyFont="1" applyBorder="1" applyAlignment="1">
      <alignment horizontal="center" vertical="center" wrapText="1"/>
    </xf>
    <xf numFmtId="177" fontId="20" fillId="0" borderId="132" xfId="0" applyNumberFormat="1" applyFont="1" applyBorder="1" applyAlignment="1">
      <alignment horizontal="center" vertical="center" wrapText="1"/>
    </xf>
    <xf numFmtId="177" fontId="20" fillId="0" borderId="133" xfId="0" applyNumberFormat="1" applyFont="1" applyBorder="1" applyAlignment="1">
      <alignment horizontal="center" vertical="center" wrapText="1"/>
    </xf>
    <xf numFmtId="0" fontId="22" fillId="0" borderId="12" xfId="0" applyFont="1" applyBorder="1" applyAlignment="1">
      <alignment vertical="center" textRotation="255" shrinkToFit="1"/>
    </xf>
    <xf numFmtId="0" fontId="23" fillId="0" borderId="13" xfId="0" applyFont="1" applyBorder="1" applyAlignment="1">
      <alignment vertical="center" textRotation="255" shrinkToFit="1"/>
    </xf>
    <xf numFmtId="0" fontId="23" fillId="0" borderId="14" xfId="0" applyFont="1" applyBorder="1" applyAlignment="1">
      <alignment vertical="center" textRotation="255" shrinkToFit="1"/>
    </xf>
    <xf numFmtId="0" fontId="21" fillId="0" borderId="15" xfId="0" applyFont="1" applyBorder="1" applyAlignment="1">
      <alignment vertical="center" textRotation="255" shrinkToFit="1"/>
    </xf>
    <xf numFmtId="0" fontId="23" fillId="0" borderId="94" xfId="0" applyFont="1" applyBorder="1" applyAlignment="1">
      <alignment horizontal="right" vertical="center"/>
    </xf>
    <xf numFmtId="0" fontId="23" fillId="0" borderId="101" xfId="0" applyFont="1" applyBorder="1" applyAlignment="1">
      <alignment horizontal="right" vertical="center"/>
    </xf>
    <xf numFmtId="177" fontId="23" fillId="0" borderId="94" xfId="0" applyNumberFormat="1" applyFont="1" applyBorder="1" applyAlignment="1">
      <alignment horizontal="right" vertical="center"/>
    </xf>
    <xf numFmtId="177" fontId="23" fillId="0" borderId="101" xfId="0" applyNumberFormat="1" applyFont="1" applyBorder="1" applyAlignment="1">
      <alignment horizontal="right" vertical="center"/>
    </xf>
    <xf numFmtId="0" fontId="21" fillId="0" borderId="10" xfId="0" applyFont="1" applyBorder="1" applyAlignment="1">
      <alignment horizontal="distributed" vertical="center" shrinkToFit="1"/>
    </xf>
    <xf numFmtId="0" fontId="21" fillId="0" borderId="21" xfId="0" applyFont="1" applyBorder="1" applyAlignment="1">
      <alignment horizontal="distributed" vertical="center" shrinkToFit="1"/>
    </xf>
    <xf numFmtId="0" fontId="21" fillId="0" borderId="16" xfId="0" applyFont="1" applyBorder="1" applyAlignment="1">
      <alignment horizontal="distributed" vertical="center" shrinkToFit="1"/>
    </xf>
    <xf numFmtId="0" fontId="21" fillId="0" borderId="30" xfId="0" applyFont="1" applyBorder="1" applyAlignment="1">
      <alignment horizontal="distributed" vertical="center" shrinkToFit="1"/>
    </xf>
    <xf numFmtId="0" fontId="21" fillId="0" borderId="17" xfId="0" applyFont="1" applyBorder="1" applyAlignment="1">
      <alignment horizontal="distributed" vertical="center" shrinkToFit="1"/>
    </xf>
    <xf numFmtId="0" fontId="21" fillId="0" borderId="31" xfId="0" applyFont="1" applyBorder="1" applyAlignment="1">
      <alignment horizontal="distributed" vertical="center" shrinkToFit="1"/>
    </xf>
    <xf numFmtId="177" fontId="21" fillId="24" borderId="45" xfId="0" applyNumberFormat="1" applyFont="1" applyFill="1" applyBorder="1" applyAlignment="1">
      <alignment horizontal="center" vertical="center" shrinkToFit="1"/>
    </xf>
    <xf numFmtId="177" fontId="21" fillId="24" borderId="61" xfId="0" applyNumberFormat="1" applyFont="1" applyFill="1" applyBorder="1" applyAlignment="1">
      <alignment horizontal="center" vertical="center" shrinkToFit="1"/>
    </xf>
    <xf numFmtId="177" fontId="21" fillId="24" borderId="74" xfId="0" applyNumberFormat="1" applyFont="1" applyFill="1" applyBorder="1" applyAlignment="1">
      <alignment horizontal="center" vertical="center" shrinkToFit="1"/>
    </xf>
    <xf numFmtId="177" fontId="21" fillId="24" borderId="87" xfId="0" applyNumberFormat="1" applyFont="1" applyFill="1" applyBorder="1" applyAlignment="1">
      <alignment horizontal="center" vertical="center" shrinkToFit="1"/>
    </xf>
    <xf numFmtId="177" fontId="21" fillId="24" borderId="47" xfId="0" applyNumberFormat="1" applyFont="1" applyFill="1" applyBorder="1" applyAlignment="1">
      <alignment horizontal="center" vertical="center" shrinkToFit="1"/>
    </xf>
    <xf numFmtId="177" fontId="21" fillId="24" borderId="63" xfId="0" applyNumberFormat="1" applyFont="1" applyFill="1" applyBorder="1" applyAlignment="1">
      <alignment horizontal="center" vertical="center" shrinkToFit="1"/>
    </xf>
    <xf numFmtId="177" fontId="21" fillId="24" borderId="76" xfId="0" applyNumberFormat="1" applyFont="1" applyFill="1" applyBorder="1" applyAlignment="1">
      <alignment horizontal="center" vertical="center" shrinkToFit="1"/>
    </xf>
    <xf numFmtId="177" fontId="21" fillId="24" borderId="89" xfId="0" applyNumberFormat="1" applyFont="1" applyFill="1" applyBorder="1" applyAlignment="1">
      <alignment horizontal="center" vertical="center" shrinkToFit="1"/>
    </xf>
    <xf numFmtId="177" fontId="21" fillId="24" borderId="46" xfId="0" applyNumberFormat="1" applyFont="1" applyFill="1" applyBorder="1" applyAlignment="1">
      <alignment horizontal="center" vertical="center" shrinkToFit="1"/>
    </xf>
    <xf numFmtId="177" fontId="21" fillId="24" borderId="62" xfId="0" applyNumberFormat="1" applyFont="1" applyFill="1" applyBorder="1" applyAlignment="1">
      <alignment horizontal="center" vertical="center" shrinkToFit="1"/>
    </xf>
    <xf numFmtId="177" fontId="21" fillId="24" borderId="75" xfId="0" applyNumberFormat="1" applyFont="1" applyFill="1" applyBorder="1" applyAlignment="1">
      <alignment horizontal="center" vertical="center" shrinkToFit="1"/>
    </xf>
    <xf numFmtId="177" fontId="21" fillId="24" borderId="88" xfId="0" applyNumberFormat="1" applyFont="1" applyFill="1" applyBorder="1" applyAlignment="1">
      <alignment horizontal="center" vertical="center" shrinkToFit="1"/>
    </xf>
    <xf numFmtId="178" fontId="21" fillId="24" borderId="74" xfId="0" applyNumberFormat="1" applyFont="1" applyFill="1" applyBorder="1" applyAlignment="1">
      <alignment horizontal="center" vertical="center" shrinkToFit="1"/>
    </xf>
    <xf numFmtId="178" fontId="21" fillId="24" borderId="87" xfId="0" applyNumberFormat="1" applyFont="1" applyFill="1" applyBorder="1" applyAlignment="1">
      <alignment horizontal="center" vertical="center" shrinkToFit="1"/>
    </xf>
    <xf numFmtId="178" fontId="21" fillId="24" borderId="44" xfId="0" applyNumberFormat="1" applyFont="1" applyFill="1" applyBorder="1" applyAlignment="1">
      <alignment horizontal="center" vertical="center" shrinkToFit="1"/>
    </xf>
    <xf numFmtId="178" fontId="21" fillId="24" borderId="60" xfId="0" applyNumberFormat="1" applyFont="1" applyFill="1" applyBorder="1" applyAlignment="1">
      <alignment horizontal="center" vertical="center" shrinkToFit="1"/>
    </xf>
    <xf numFmtId="178" fontId="21" fillId="24" borderId="73" xfId="0" applyNumberFormat="1" applyFont="1" applyFill="1" applyBorder="1" applyAlignment="1">
      <alignment horizontal="center" vertical="center" shrinkToFit="1"/>
    </xf>
    <xf numFmtId="178" fontId="21" fillId="24" borderId="86" xfId="0" applyNumberFormat="1" applyFont="1" applyFill="1" applyBorder="1" applyAlignment="1">
      <alignment horizontal="center" vertical="center" shrinkToFit="1"/>
    </xf>
    <xf numFmtId="177" fontId="21" fillId="24" borderId="73" xfId="0" applyNumberFormat="1" applyFont="1" applyFill="1" applyBorder="1" applyAlignment="1">
      <alignment horizontal="center" vertical="center" shrinkToFit="1"/>
    </xf>
    <xf numFmtId="177" fontId="21" fillId="24" borderId="86" xfId="0" applyNumberFormat="1" applyFont="1" applyFill="1" applyBorder="1" applyAlignment="1">
      <alignment horizontal="center" vertical="center" shrinkToFit="1"/>
    </xf>
    <xf numFmtId="178" fontId="21" fillId="24" borderId="46" xfId="0" applyNumberFormat="1" applyFont="1" applyFill="1" applyBorder="1" applyAlignment="1">
      <alignment horizontal="center" vertical="center" shrinkToFit="1"/>
    </xf>
    <xf numFmtId="178" fontId="21" fillId="24" borderId="62" xfId="0" applyNumberFormat="1" applyFont="1" applyFill="1" applyBorder="1" applyAlignment="1">
      <alignment horizontal="center" vertical="center" shrinkToFit="1"/>
    </xf>
    <xf numFmtId="178" fontId="21" fillId="24" borderId="75" xfId="0" applyNumberFormat="1" applyFont="1" applyFill="1" applyBorder="1" applyAlignment="1">
      <alignment horizontal="center" vertical="center" shrinkToFit="1"/>
    </xf>
    <xf numFmtId="178" fontId="21" fillId="24" borderId="88" xfId="0" applyNumberFormat="1" applyFont="1" applyFill="1" applyBorder="1" applyAlignment="1">
      <alignment horizontal="center" vertical="center" shrinkToFit="1"/>
    </xf>
    <xf numFmtId="178" fontId="21" fillId="24" borderId="45" xfId="0" applyNumberFormat="1" applyFont="1" applyFill="1" applyBorder="1" applyAlignment="1">
      <alignment horizontal="center" vertical="center" shrinkToFit="1"/>
    </xf>
    <xf numFmtId="178" fontId="21" fillId="24" borderId="61" xfId="0" applyNumberFormat="1" applyFont="1" applyFill="1" applyBorder="1" applyAlignment="1">
      <alignment horizontal="center" vertical="center" shrinkToFit="1"/>
    </xf>
    <xf numFmtId="0" fontId="21" fillId="0" borderId="10" xfId="0" applyFont="1" applyBorder="1" applyAlignment="1">
      <alignment horizontal="right" vertical="center" shrinkToFit="1"/>
    </xf>
    <xf numFmtId="0" fontId="0" fillId="0" borderId="21" xfId="0" applyBorder="1" applyAlignment="1">
      <alignment horizontal="right" vertical="center" shrinkToFit="1"/>
    </xf>
    <xf numFmtId="0" fontId="25" fillId="0" borderId="122" xfId="0" applyFont="1" applyBorder="1" applyAlignment="1">
      <alignment horizontal="center" vertical="center" shrinkToFit="1"/>
    </xf>
    <xf numFmtId="0" fontId="25" fillId="0" borderId="134" xfId="0" applyFont="1" applyBorder="1" applyAlignment="1">
      <alignment horizontal="center" vertical="center" shrinkToFit="1"/>
    </xf>
    <xf numFmtId="0" fontId="25" fillId="0" borderId="142" xfId="0" applyFont="1" applyBorder="1" applyAlignment="1">
      <alignment horizontal="center" vertical="center" shrinkToFit="1"/>
    </xf>
    <xf numFmtId="0" fontId="25" fillId="0" borderId="64" xfId="0" applyFont="1" applyBorder="1" applyAlignment="1">
      <alignment horizontal="center" vertical="center" shrinkToFit="1"/>
    </xf>
    <xf numFmtId="0" fontId="25" fillId="0" borderId="10" xfId="0" applyFont="1" applyBorder="1" applyAlignment="1">
      <alignment horizontal="center" vertical="center" shrinkToFit="1"/>
    </xf>
    <xf numFmtId="0" fontId="25" fillId="0" borderId="37" xfId="0" applyFont="1" applyBorder="1" applyAlignment="1">
      <alignment horizontal="center" vertical="center" shrinkToFit="1"/>
    </xf>
    <xf numFmtId="0" fontId="25" fillId="0" borderId="48" xfId="0" applyFont="1" applyBorder="1" applyAlignment="1">
      <alignment horizontal="center" vertical="center" shrinkToFit="1"/>
    </xf>
    <xf numFmtId="0" fontId="25" fillId="0" borderId="33" xfId="0" applyFont="1" applyBorder="1" applyAlignment="1">
      <alignment horizontal="center" vertical="center" shrinkToFit="1"/>
    </xf>
    <xf numFmtId="0" fontId="25" fillId="0" borderId="153" xfId="0" applyFont="1" applyBorder="1" applyAlignment="1">
      <alignment horizontal="center" vertical="center" shrinkToFit="1"/>
    </xf>
    <xf numFmtId="0" fontId="21" fillId="0" borderId="65" xfId="0" applyFont="1" applyBorder="1" applyAlignment="1">
      <alignment vertical="center" shrinkToFit="1"/>
    </xf>
    <xf numFmtId="0" fontId="21" fillId="0" borderId="77" xfId="0" applyFont="1" applyBorder="1" applyAlignment="1">
      <alignment vertical="center" shrinkToFit="1"/>
    </xf>
    <xf numFmtId="0" fontId="21" fillId="0" borderId="90" xfId="0" applyFont="1" applyBorder="1" applyAlignment="1">
      <alignment horizontal="center" vertical="center" shrinkToFit="1"/>
    </xf>
    <xf numFmtId="0" fontId="21" fillId="0" borderId="57" xfId="0" applyFont="1" applyBorder="1" applyAlignment="1">
      <alignment horizontal="center" vertical="center" shrinkToFit="1"/>
    </xf>
    <xf numFmtId="0" fontId="21" fillId="0" borderId="38" xfId="0" applyFont="1" applyBorder="1" applyAlignment="1">
      <alignment vertical="center" shrinkToFit="1"/>
    </xf>
    <xf numFmtId="0" fontId="21" fillId="0" borderId="52" xfId="0" applyFont="1" applyBorder="1" applyAlignment="1">
      <alignment vertical="center" shrinkToFit="1"/>
    </xf>
    <xf numFmtId="0" fontId="21" fillId="0" borderId="11" xfId="0" applyFont="1" applyBorder="1" applyAlignment="1">
      <alignment vertical="center" shrinkToFit="1"/>
    </xf>
    <xf numFmtId="0" fontId="0" fillId="0" borderId="22" xfId="0" applyBorder="1" applyAlignment="1">
      <alignment vertical="center" shrinkToFit="1"/>
    </xf>
    <xf numFmtId="0" fontId="21" fillId="0" borderId="123" xfId="0" applyFont="1" applyBorder="1" applyAlignment="1">
      <alignment horizontal="center" vertical="center" shrinkToFit="1"/>
    </xf>
    <xf numFmtId="0" fontId="21" fillId="0" borderId="52" xfId="0" applyFont="1" applyBorder="1" applyAlignment="1">
      <alignment horizontal="center" vertical="center" shrinkToFit="1"/>
    </xf>
    <xf numFmtId="0" fontId="21" fillId="0" borderId="71" xfId="0" applyFont="1" applyBorder="1" applyAlignment="1">
      <alignment horizontal="center" vertical="center" shrinkToFit="1"/>
    </xf>
    <xf numFmtId="0" fontId="21" fillId="0" borderId="138" xfId="0" applyFont="1" applyBorder="1" applyAlignment="1">
      <alignment horizontal="center" vertical="center" shrinkToFit="1"/>
    </xf>
    <xf numFmtId="0" fontId="21" fillId="0" borderId="143" xfId="0" applyFont="1" applyBorder="1" applyAlignment="1">
      <alignment horizontal="center" vertical="center" shrinkToFit="1"/>
    </xf>
    <xf numFmtId="0" fontId="21" fillId="0" borderId="49" xfId="0" applyFont="1" applyBorder="1" applyAlignment="1">
      <alignment vertical="center" shrinkToFit="1"/>
    </xf>
    <xf numFmtId="0" fontId="0" fillId="27" borderId="0" xfId="0" applyFill="1" applyAlignment="1">
      <alignment horizontal="left" vertical="center" wrapText="1"/>
    </xf>
    <xf numFmtId="0" fontId="0" fillId="27" borderId="0" xfId="0" applyFill="1" applyAlignment="1">
      <alignment vertical="center"/>
    </xf>
    <xf numFmtId="0" fontId="0" fillId="0" borderId="36" xfId="0" applyBorder="1" applyAlignment="1">
      <alignment horizontal="center" vertical="center"/>
    </xf>
    <xf numFmtId="177" fontId="20" fillId="0" borderId="94" xfId="0" applyNumberFormat="1" applyFont="1" applyBorder="1" applyAlignment="1">
      <alignment horizontal="center" vertical="center"/>
    </xf>
    <xf numFmtId="177" fontId="20" fillId="0" borderId="103" xfId="0" applyNumberFormat="1" applyFont="1" applyBorder="1" applyAlignment="1">
      <alignment horizontal="center" vertical="center"/>
    </xf>
    <xf numFmtId="177" fontId="20" fillId="0" borderId="101" xfId="0" applyNumberFormat="1" applyFont="1" applyBorder="1" applyAlignment="1">
      <alignment horizontal="center" vertical="center"/>
    </xf>
    <xf numFmtId="0" fontId="0" fillId="0" borderId="0" xfId="0" applyAlignment="1">
      <alignment horizontal="left" vertical="center" wrapText="1"/>
    </xf>
    <xf numFmtId="0" fontId="32" fillId="27" borderId="122" xfId="0" applyFont="1" applyFill="1" applyBorder="1" applyAlignment="1">
      <alignment horizontal="left" vertical="center" wrapText="1"/>
    </xf>
    <xf numFmtId="0" fontId="32" fillId="27" borderId="134" xfId="0" applyFont="1" applyFill="1" applyBorder="1" applyAlignment="1">
      <alignment horizontal="left" vertical="center" wrapText="1"/>
    </xf>
    <xf numFmtId="0" fontId="32" fillId="27" borderId="142" xfId="0" applyFont="1" applyFill="1" applyBorder="1" applyAlignment="1">
      <alignment horizontal="left" vertical="center" wrapText="1"/>
    </xf>
    <xf numFmtId="0" fontId="32" fillId="27" borderId="18" xfId="0" applyFont="1" applyFill="1" applyBorder="1" applyAlignment="1">
      <alignment horizontal="left" vertical="center" wrapText="1"/>
    </xf>
    <xf numFmtId="0" fontId="32" fillId="27" borderId="93" xfId="0" applyFont="1" applyFill="1" applyBorder="1" applyAlignment="1">
      <alignment horizontal="left" vertical="center" wrapText="1"/>
    </xf>
    <xf numFmtId="0" fontId="32" fillId="27" borderId="35" xfId="0" applyFont="1" applyFill="1" applyBorder="1" applyAlignment="1">
      <alignment horizontal="left" vertical="center" wrapText="1"/>
    </xf>
    <xf numFmtId="0" fontId="21" fillId="0" borderId="38" xfId="0" applyFont="1" applyBorder="1" applyAlignment="1">
      <alignment horizontal="center" vertical="center" shrinkToFit="1"/>
    </xf>
    <xf numFmtId="0" fontId="21" fillId="0" borderId="71" xfId="0" applyFont="1" applyBorder="1" applyAlignment="1">
      <alignment vertical="center" shrinkToFit="1"/>
    </xf>
    <xf numFmtId="0" fontId="21" fillId="0" borderId="57" xfId="0" applyFont="1" applyBorder="1" applyAlignment="1">
      <alignment vertical="center" shrinkToFit="1"/>
    </xf>
    <xf numFmtId="0" fontId="21" fillId="0" borderId="95" xfId="0" applyFont="1" applyBorder="1" applyAlignment="1">
      <alignment horizontal="center" vertical="center" shrinkToFit="1"/>
    </xf>
    <xf numFmtId="0" fontId="21" fillId="0" borderId="83" xfId="0" applyFont="1" applyBorder="1" applyAlignment="1">
      <alignment vertical="center" shrinkToFit="1"/>
    </xf>
    <xf numFmtId="0" fontId="0" fillId="0" borderId="36" xfId="0" applyBorder="1" applyAlignment="1">
      <alignment vertical="center" wrapText="1"/>
    </xf>
    <xf numFmtId="0" fontId="0" fillId="0" borderId="36" xfId="0" applyBorder="1" applyAlignment="1">
      <alignment vertical="center"/>
    </xf>
    <xf numFmtId="0" fontId="0" fillId="0" borderId="173" xfId="0" applyBorder="1" applyAlignment="1">
      <alignment vertical="center" shrinkToFit="1"/>
    </xf>
    <xf numFmtId="0" fontId="0" fillId="0" borderId="121" xfId="0" applyBorder="1" applyAlignment="1">
      <alignment vertical="center" shrinkToFit="1"/>
    </xf>
    <xf numFmtId="0" fontId="0" fillId="0" borderId="174" xfId="0" applyBorder="1" applyAlignment="1">
      <alignment vertical="center" shrinkToFit="1"/>
    </xf>
    <xf numFmtId="0" fontId="0" fillId="0" borderId="167" xfId="0" applyBorder="1" applyAlignment="1">
      <alignment vertical="center" shrinkToFit="1"/>
    </xf>
    <xf numFmtId="0" fontId="0" fillId="0" borderId="169" xfId="0" applyBorder="1" applyAlignment="1">
      <alignment vertical="center" shrinkToFit="1"/>
    </xf>
    <xf numFmtId="0" fontId="0" fillId="0" borderId="171" xfId="0" applyBorder="1" applyAlignment="1">
      <alignment vertical="center" shrinkToFit="1"/>
    </xf>
    <xf numFmtId="0" fontId="0" fillId="0" borderId="121" xfId="0" applyBorder="1" applyAlignment="1">
      <alignment vertical="center"/>
    </xf>
    <xf numFmtId="0" fontId="0" fillId="0" borderId="174" xfId="0" applyBorder="1" applyAlignment="1">
      <alignment vertical="center"/>
    </xf>
    <xf numFmtId="0" fontId="0" fillId="0" borderId="167" xfId="0" applyBorder="1" applyAlignment="1">
      <alignment vertical="center"/>
    </xf>
    <xf numFmtId="0" fontId="0" fillId="0" borderId="169" xfId="0" applyBorder="1" applyAlignment="1">
      <alignment vertical="center"/>
    </xf>
    <xf numFmtId="0" fontId="0" fillId="0" borderId="171" xfId="0" applyBorder="1" applyAlignment="1">
      <alignment vertical="center"/>
    </xf>
    <xf numFmtId="0" fontId="20" fillId="0" borderId="173" xfId="0" applyFont="1" applyBorder="1" applyAlignment="1">
      <alignment horizontal="center" vertical="center" shrinkToFit="1"/>
    </xf>
    <xf numFmtId="0" fontId="20" fillId="0" borderId="102" xfId="0" applyFont="1" applyBorder="1" applyAlignment="1">
      <alignment horizontal="center" vertical="center" shrinkToFit="1"/>
    </xf>
    <xf numFmtId="0" fontId="0" fillId="0" borderId="167" xfId="0" applyBorder="1" applyAlignment="1">
      <alignment horizontal="center" vertical="center" shrinkToFit="1"/>
    </xf>
    <xf numFmtId="0" fontId="20" fillId="0" borderId="36" xfId="0" applyFont="1" applyBorder="1" applyAlignment="1">
      <alignment horizontal="right" vertical="center" shrinkToFit="1"/>
    </xf>
    <xf numFmtId="177" fontId="23" fillId="0" borderId="36" xfId="0" applyNumberFormat="1" applyFont="1" applyBorder="1" applyAlignment="1">
      <alignment horizontal="center" vertical="center" wrapText="1"/>
    </xf>
    <xf numFmtId="0" fontId="0" fillId="0" borderId="36" xfId="0" applyFont="1" applyBorder="1" applyAlignment="1">
      <alignment horizontal="center" vertical="center"/>
    </xf>
    <xf numFmtId="177" fontId="21" fillId="24" borderId="44" xfId="0" applyNumberFormat="1" applyFont="1" applyFill="1" applyBorder="1" applyAlignment="1">
      <alignment horizontal="center" vertical="center" shrinkToFit="1"/>
    </xf>
    <xf numFmtId="177" fontId="21" fillId="24" borderId="60" xfId="0" applyNumberFormat="1" applyFont="1" applyFill="1" applyBorder="1" applyAlignment="1">
      <alignment horizontal="center" vertical="center" shrinkToFit="1"/>
    </xf>
    <xf numFmtId="38" fontId="20" fillId="0" borderId="102" xfId="42" applyFont="1" applyBorder="1" applyAlignment="1">
      <alignment horizontal="center" vertical="center" shrinkToFit="1"/>
    </xf>
    <xf numFmtId="38" fontId="20" fillId="0" borderId="0" xfId="42" applyFont="1" applyBorder="1" applyAlignment="1">
      <alignment horizontal="center" vertical="center" shrinkToFit="1"/>
    </xf>
    <xf numFmtId="0" fontId="21" fillId="0" borderId="65" xfId="0" applyFont="1" applyBorder="1" applyAlignment="1">
      <alignment horizontal="center" vertical="center" shrinkToFit="1"/>
    </xf>
    <xf numFmtId="0" fontId="21" fillId="0" borderId="77" xfId="0" applyFont="1" applyBorder="1" applyAlignment="1">
      <alignment horizontal="center" vertical="center" shrinkToFit="1"/>
    </xf>
    <xf numFmtId="0" fontId="21" fillId="0" borderId="151" xfId="0" applyFont="1" applyBorder="1" applyAlignment="1">
      <alignment horizontal="center" vertical="center" shrinkToFit="1"/>
    </xf>
    <xf numFmtId="0" fontId="25" fillId="0" borderId="37" xfId="0" applyFont="1" applyBorder="1" applyAlignment="1">
      <alignment horizontal="right" vertical="center" shrinkToFit="1"/>
    </xf>
    <xf numFmtId="0" fontId="25" fillId="0" borderId="48" xfId="0" applyFont="1" applyBorder="1" applyAlignment="1">
      <alignment horizontal="right" vertical="center" shrinkToFit="1"/>
    </xf>
    <xf numFmtId="181" fontId="0" fillId="0" borderId="175" xfId="0" applyNumberFormat="1" applyBorder="1" applyAlignment="1">
      <alignment horizontal="center" vertical="center"/>
    </xf>
    <xf numFmtId="181" fontId="0" fillId="0" borderId="177" xfId="0" applyNumberFormat="1" applyBorder="1" applyAlignment="1">
      <alignment horizontal="center" vertical="center"/>
    </xf>
    <xf numFmtId="181" fontId="0" fillId="0" borderId="178" xfId="0" applyNumberFormat="1" applyBorder="1" applyAlignment="1">
      <alignment horizontal="center" vertical="center"/>
    </xf>
    <xf numFmtId="0" fontId="0" fillId="0" borderId="175" xfId="0" applyFont="1" applyBorder="1" applyAlignment="1">
      <alignment horizontal="center" vertical="center" shrinkToFit="1"/>
    </xf>
    <xf numFmtId="0" fontId="0" fillId="0" borderId="176" xfId="0" applyFont="1" applyBorder="1" applyAlignment="1">
      <alignment horizontal="center" vertical="center" shrinkToFit="1"/>
    </xf>
    <xf numFmtId="0" fontId="0" fillId="0" borderId="177"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177" xfId="0" applyFont="1" applyBorder="1" applyAlignment="1">
      <alignment horizontal="center" vertical="center" wrapText="1" shrinkToFit="1"/>
    </xf>
    <xf numFmtId="0" fontId="0" fillId="0" borderId="36" xfId="0" applyFont="1" applyBorder="1" applyAlignment="1">
      <alignment horizontal="center" vertical="center" wrapText="1" shrinkToFit="1"/>
    </xf>
    <xf numFmtId="0" fontId="0" fillId="0" borderId="177" xfId="0" applyFont="1" applyBorder="1" applyAlignment="1">
      <alignment horizontal="center" vertical="center"/>
    </xf>
    <xf numFmtId="0" fontId="0" fillId="0" borderId="178" xfId="0" applyFont="1" applyBorder="1" applyAlignment="1">
      <alignment horizontal="center" vertical="center"/>
    </xf>
    <xf numFmtId="0" fontId="23" fillId="0" borderId="177" xfId="0" applyFont="1" applyBorder="1" applyAlignment="1">
      <alignment horizontal="center" vertical="center" wrapText="1" shrinkToFit="1"/>
    </xf>
    <xf numFmtId="0" fontId="23" fillId="0" borderId="36" xfId="0" applyFont="1" applyBorder="1" applyAlignment="1">
      <alignment horizontal="center" vertical="center" wrapText="1" shrinkToFit="1"/>
    </xf>
  </cellXfs>
  <cellStyles count="43">
    <cellStyle name="20% - アクセント 1" xfId="1" xr:uid="{00000000-0005-0000-0000-000000000000}"/>
    <cellStyle name="20% - アクセント 2" xfId="2" xr:uid="{00000000-0005-0000-0000-000001000000}"/>
    <cellStyle name="20% - アクセント 3" xfId="3" xr:uid="{00000000-0005-0000-0000-000002000000}"/>
    <cellStyle name="20% - アクセント 4" xfId="4" xr:uid="{00000000-0005-0000-0000-000003000000}"/>
    <cellStyle name="20% - アクセント 5" xfId="5" xr:uid="{00000000-0005-0000-0000-000004000000}"/>
    <cellStyle name="20% - アクセント 6" xfId="6" xr:uid="{00000000-0005-0000-0000-000005000000}"/>
    <cellStyle name="40% - アクセント 1" xfId="7" xr:uid="{00000000-0005-0000-0000-000006000000}"/>
    <cellStyle name="40% - アクセント 2" xfId="8" xr:uid="{00000000-0005-0000-0000-000007000000}"/>
    <cellStyle name="40% - アクセント 3" xfId="9" xr:uid="{00000000-0005-0000-0000-000008000000}"/>
    <cellStyle name="40% - アクセント 4" xfId="10" xr:uid="{00000000-0005-0000-0000-000009000000}"/>
    <cellStyle name="40% - アクセント 5" xfId="11" xr:uid="{00000000-0005-0000-0000-00000A000000}"/>
    <cellStyle name="40% - アクセント 6" xfId="12" xr:uid="{00000000-0005-0000-0000-00000B000000}"/>
    <cellStyle name="60% - アクセント 1" xfId="13" xr:uid="{00000000-0005-0000-0000-00000C000000}"/>
    <cellStyle name="60% - アクセント 2" xfId="14" xr:uid="{00000000-0005-0000-0000-00000D000000}"/>
    <cellStyle name="60% - アクセント 3" xfId="15" xr:uid="{00000000-0005-0000-0000-00000E000000}"/>
    <cellStyle name="60% - アクセント 4" xfId="16" xr:uid="{00000000-0005-0000-0000-00000F000000}"/>
    <cellStyle name="60% - アクセント 5" xfId="17" xr:uid="{00000000-0005-0000-0000-000010000000}"/>
    <cellStyle name="60% - アクセント 6" xfId="18" xr:uid="{00000000-0005-0000-0000-000011000000}"/>
    <cellStyle name="アクセント 1" xfId="20" xr:uid="{00000000-0005-0000-0000-000012000000}"/>
    <cellStyle name="アクセント 2" xfId="21" xr:uid="{00000000-0005-0000-0000-000013000000}"/>
    <cellStyle name="アクセント 3" xfId="22" xr:uid="{00000000-0005-0000-0000-000014000000}"/>
    <cellStyle name="アクセント 4" xfId="23" xr:uid="{00000000-0005-0000-0000-000015000000}"/>
    <cellStyle name="アクセント 5" xfId="24" xr:uid="{00000000-0005-0000-0000-000016000000}"/>
    <cellStyle name="アクセント 6" xfId="25" xr:uid="{00000000-0005-0000-0000-000017000000}"/>
    <cellStyle name="タイトル" xfId="26" xr:uid="{00000000-0005-0000-0000-000018000000}"/>
    <cellStyle name="チェック セル" xfId="27" xr:uid="{00000000-0005-0000-0000-000019000000}"/>
    <cellStyle name="どちらでもない" xfId="19" xr:uid="{00000000-0005-0000-0000-00001A000000}"/>
    <cellStyle name="メモ" xfId="28" xr:uid="{00000000-0005-0000-0000-00001B000000}"/>
    <cellStyle name="リンク セル" xfId="29" xr:uid="{00000000-0005-0000-0000-00001C000000}"/>
    <cellStyle name="悪い" xfId="32" xr:uid="{00000000-0005-0000-0000-00001D000000}"/>
    <cellStyle name="計算" xfId="38" xr:uid="{00000000-0005-0000-0000-00001E000000}"/>
    <cellStyle name="警告文" xfId="40" xr:uid="{00000000-0005-0000-0000-00001F000000}"/>
    <cellStyle name="桁区切り" xfId="42" builtinId="6"/>
    <cellStyle name="見出し 1" xfId="34" xr:uid="{00000000-0005-0000-0000-000021000000}"/>
    <cellStyle name="見出し 2" xfId="35" xr:uid="{00000000-0005-0000-0000-000022000000}"/>
    <cellStyle name="見出し 3" xfId="36" xr:uid="{00000000-0005-0000-0000-000023000000}"/>
    <cellStyle name="見出し 4" xfId="37" xr:uid="{00000000-0005-0000-0000-000024000000}"/>
    <cellStyle name="集計" xfId="41" xr:uid="{00000000-0005-0000-0000-000025000000}"/>
    <cellStyle name="出力" xfId="31" xr:uid="{00000000-0005-0000-0000-000026000000}"/>
    <cellStyle name="説明文" xfId="39" xr:uid="{00000000-0005-0000-0000-000027000000}"/>
    <cellStyle name="入力" xfId="30" xr:uid="{00000000-0005-0000-0000-000028000000}"/>
    <cellStyle name="標準" xfId="0" builtinId="0"/>
    <cellStyle name="良い" xfId="33" xr:uid="{00000000-0005-0000-0000-00002A000000}"/>
  </cellStyles>
  <dxfs count="0"/>
  <tableStyles count="0" defaultTableStyle="TableStyleMedium2" defaultPivotStyle="PivotStyleLight16"/>
  <colors>
    <mruColors>
      <color rgb="FFFF33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2</xdr:col>
      <xdr:colOff>984250</xdr:colOff>
      <xdr:row>34</xdr:row>
      <xdr:rowOff>232833</xdr:rowOff>
    </xdr:from>
    <xdr:to>
      <xdr:col>4</xdr:col>
      <xdr:colOff>232411</xdr:colOff>
      <xdr:row>37</xdr:row>
      <xdr:rowOff>284479</xdr:rowOff>
    </xdr:to>
    <xdr:sp macro="" textlink="">
      <xdr:nvSpPr>
        <xdr:cNvPr id="17" name="図形 7">
          <a:extLst>
            <a:ext uri="{FF2B5EF4-FFF2-40B4-BE49-F238E27FC236}">
              <a16:creationId xmlns:a16="http://schemas.microsoft.com/office/drawing/2014/main" id="{09CD9C89-C0F7-4597-BCBE-9B9DA2B1A7DD}"/>
            </a:ext>
          </a:extLst>
        </xdr:cNvPr>
        <xdr:cNvSpPr/>
      </xdr:nvSpPr>
      <xdr:spPr>
        <a:xfrm>
          <a:off x="2233083" y="8614833"/>
          <a:ext cx="1269578" cy="940646"/>
        </a:xfrm>
        <a:prstGeom prst="wedgeRoundRectCallout">
          <a:avLst>
            <a:gd name="adj1" fmla="val -126876"/>
            <a:gd name="adj2" fmla="val -36048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endParaRPr kumimoji="1" lang="ja-JP" altLang="en-US" b="1"/>
        </a:p>
      </xdr:txBody>
    </xdr:sp>
    <xdr:clientData/>
  </xdr:twoCellAnchor>
  <xdr:twoCellAnchor>
    <xdr:from>
      <xdr:col>22</xdr:col>
      <xdr:colOff>68366</xdr:colOff>
      <xdr:row>39</xdr:row>
      <xdr:rowOff>115994</xdr:rowOff>
    </xdr:from>
    <xdr:to>
      <xdr:col>27</xdr:col>
      <xdr:colOff>129540</xdr:colOff>
      <xdr:row>47</xdr:row>
      <xdr:rowOff>30480</xdr:rowOff>
    </xdr:to>
    <xdr:sp macro="" textlink="">
      <xdr:nvSpPr>
        <xdr:cNvPr id="3" name="図形 3">
          <a:extLst>
            <a:ext uri="{FF2B5EF4-FFF2-40B4-BE49-F238E27FC236}">
              <a16:creationId xmlns:a16="http://schemas.microsoft.com/office/drawing/2014/main" id="{00000000-0008-0000-0100-000003000000}"/>
            </a:ext>
          </a:extLst>
        </xdr:cNvPr>
        <xdr:cNvSpPr/>
      </xdr:nvSpPr>
      <xdr:spPr>
        <a:xfrm flipH="1">
          <a:off x="11711726" y="10166774"/>
          <a:ext cx="2522434" cy="1613746"/>
        </a:xfrm>
        <a:prstGeom prst="wedgeRoundRectCallout">
          <a:avLst>
            <a:gd name="adj1" fmla="val -60976"/>
            <a:gd name="adj2" fmla="val -16660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b="1"/>
            <a:t>労働力＝家族労働力</a:t>
          </a:r>
          <a:r>
            <a:rPr kumimoji="1" lang="en-US" altLang="ja-JP" b="1"/>
            <a:t>+</a:t>
          </a:r>
          <a:r>
            <a:rPr kumimoji="1" lang="ja-JP" altLang="en-US" b="1"/>
            <a:t>雇用労働力</a:t>
          </a:r>
          <a:endParaRPr kumimoji="1" lang="en-US" altLang="ja-JP" b="1"/>
        </a:p>
        <a:p>
          <a:r>
            <a:rPr kumimoji="1" lang="ja-JP" altLang="en-US" b="1"/>
            <a:t>ｄには労働力の総実人数を、eにはｄのうち雇用者数を記載</a:t>
          </a:r>
        </a:p>
        <a:p>
          <a:r>
            <a:rPr kumimoji="1" lang="ja-JP" altLang="en-US" b="1"/>
            <a:t>※雇用者がいる場合、R「雇用労賃費」が計上されているかチェック</a:t>
          </a:r>
        </a:p>
      </xdr:txBody>
    </xdr:sp>
    <xdr:clientData/>
  </xdr:twoCellAnchor>
  <xdr:twoCellAnchor>
    <xdr:from>
      <xdr:col>9</xdr:col>
      <xdr:colOff>20955</xdr:colOff>
      <xdr:row>39</xdr:row>
      <xdr:rowOff>167641</xdr:rowOff>
    </xdr:from>
    <xdr:to>
      <xdr:col>12</xdr:col>
      <xdr:colOff>189865</xdr:colOff>
      <xdr:row>51</xdr:row>
      <xdr:rowOff>7621</xdr:rowOff>
    </xdr:to>
    <xdr:sp macro="" textlink="">
      <xdr:nvSpPr>
        <xdr:cNvPr id="4" name="図形 4">
          <a:extLst>
            <a:ext uri="{FF2B5EF4-FFF2-40B4-BE49-F238E27FC236}">
              <a16:creationId xmlns:a16="http://schemas.microsoft.com/office/drawing/2014/main" id="{00000000-0008-0000-0100-000004000000}"/>
            </a:ext>
          </a:extLst>
        </xdr:cNvPr>
        <xdr:cNvSpPr/>
      </xdr:nvSpPr>
      <xdr:spPr>
        <a:xfrm>
          <a:off x="5743575" y="10218421"/>
          <a:ext cx="1807210" cy="2453640"/>
        </a:xfrm>
        <a:prstGeom prst="wedgeRoundRectCallout">
          <a:avLst>
            <a:gd name="adj1" fmla="val -66091"/>
            <a:gd name="adj2" fmla="val -6617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b="1"/>
            <a:t>農地面積の合計がA「作付面積」の合計と合致している（又は作付面積の合計以上）か、各年の面積が青年等就農計画の「所有地」「借入地」の数字と合致しているかチェック</a:t>
          </a:r>
        </a:p>
      </xdr:txBody>
    </xdr:sp>
    <xdr:clientData/>
  </xdr:twoCellAnchor>
  <xdr:twoCellAnchor>
    <xdr:from>
      <xdr:col>30</xdr:col>
      <xdr:colOff>159167</xdr:colOff>
      <xdr:row>0</xdr:row>
      <xdr:rowOff>99060</xdr:rowOff>
    </xdr:from>
    <xdr:to>
      <xdr:col>35</xdr:col>
      <xdr:colOff>937258</xdr:colOff>
      <xdr:row>4</xdr:row>
      <xdr:rowOff>45719</xdr:rowOff>
    </xdr:to>
    <xdr:sp macro="" textlink="">
      <xdr:nvSpPr>
        <xdr:cNvPr id="6" name="図形 6">
          <a:extLst>
            <a:ext uri="{FF2B5EF4-FFF2-40B4-BE49-F238E27FC236}">
              <a16:creationId xmlns:a16="http://schemas.microsoft.com/office/drawing/2014/main" id="{00000000-0008-0000-0100-000006000000}"/>
            </a:ext>
          </a:extLst>
        </xdr:cNvPr>
        <xdr:cNvSpPr/>
      </xdr:nvSpPr>
      <xdr:spPr>
        <a:xfrm flipH="1">
          <a:off x="15460127" y="99060"/>
          <a:ext cx="2965031" cy="952499"/>
        </a:xfrm>
        <a:prstGeom prst="wedgeRoundRectCallout">
          <a:avLst>
            <a:gd name="adj1" fmla="val 77164"/>
            <a:gd name="adj2" fmla="val -4519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b="1"/>
            <a:t>この様式の１年は暦の１年です。作物の１作ではありません「１年」は１月１日から12月31日までで計算します</a:t>
          </a:r>
        </a:p>
      </xdr:txBody>
    </xdr:sp>
    <xdr:clientData/>
  </xdr:twoCellAnchor>
  <xdr:twoCellAnchor>
    <xdr:from>
      <xdr:col>2</xdr:col>
      <xdr:colOff>656591</xdr:colOff>
      <xdr:row>34</xdr:row>
      <xdr:rowOff>181187</xdr:rowOff>
    </xdr:from>
    <xdr:to>
      <xdr:col>6</xdr:col>
      <xdr:colOff>391585</xdr:colOff>
      <xdr:row>38</xdr:row>
      <xdr:rowOff>74083</xdr:rowOff>
    </xdr:to>
    <xdr:sp macro="" textlink="">
      <xdr:nvSpPr>
        <xdr:cNvPr id="7" name="図形 7">
          <a:extLst>
            <a:ext uri="{FF2B5EF4-FFF2-40B4-BE49-F238E27FC236}">
              <a16:creationId xmlns:a16="http://schemas.microsoft.com/office/drawing/2014/main" id="{00000000-0008-0000-0100-000007000000}"/>
            </a:ext>
          </a:extLst>
        </xdr:cNvPr>
        <xdr:cNvSpPr/>
      </xdr:nvSpPr>
      <xdr:spPr>
        <a:xfrm>
          <a:off x="1905424" y="8563187"/>
          <a:ext cx="3100494" cy="908896"/>
        </a:xfrm>
        <a:prstGeom prst="wedgeRoundRectCallout">
          <a:avLst>
            <a:gd name="adj1" fmla="val -76154"/>
            <a:gd name="adj2" fmla="val 1610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b="1"/>
            <a:t>賃借している土地がある場合、T「支払地代」が計上されているかチェック（無償の貸借であれば０でもよい）</a:t>
          </a:r>
        </a:p>
      </xdr:txBody>
    </xdr:sp>
    <xdr:clientData/>
  </xdr:twoCellAnchor>
  <xdr:twoCellAnchor>
    <xdr:from>
      <xdr:col>0</xdr:col>
      <xdr:colOff>42758</xdr:colOff>
      <xdr:row>46</xdr:row>
      <xdr:rowOff>205740</xdr:rowOff>
    </xdr:from>
    <xdr:to>
      <xdr:col>3</xdr:col>
      <xdr:colOff>358140</xdr:colOff>
      <xdr:row>51</xdr:row>
      <xdr:rowOff>198120</xdr:rowOff>
    </xdr:to>
    <xdr:sp macro="" textlink="">
      <xdr:nvSpPr>
        <xdr:cNvPr id="11" name="図形 10">
          <a:extLst>
            <a:ext uri="{FF2B5EF4-FFF2-40B4-BE49-F238E27FC236}">
              <a16:creationId xmlns:a16="http://schemas.microsoft.com/office/drawing/2014/main" id="{00000000-0008-0000-0100-00000B000000}"/>
            </a:ext>
          </a:extLst>
        </xdr:cNvPr>
        <xdr:cNvSpPr/>
      </xdr:nvSpPr>
      <xdr:spPr>
        <a:xfrm>
          <a:off x="42758" y="11727180"/>
          <a:ext cx="2426122" cy="1135380"/>
        </a:xfrm>
        <a:prstGeom prst="wedgeRoundRectCallout">
          <a:avLst>
            <a:gd name="adj1" fmla="val 67660"/>
            <a:gd name="adj2" fmla="val 2107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b="1"/>
            <a:t>クには、青年等就農資金以外の融資（自動車、住宅等）の返還額（年額）を記載すること</a:t>
          </a:r>
        </a:p>
      </xdr:txBody>
    </xdr:sp>
    <xdr:clientData/>
  </xdr:twoCellAnchor>
  <xdr:twoCellAnchor>
    <xdr:from>
      <xdr:col>30</xdr:col>
      <xdr:colOff>105834</xdr:colOff>
      <xdr:row>10</xdr:row>
      <xdr:rowOff>10583</xdr:rowOff>
    </xdr:from>
    <xdr:to>
      <xdr:col>31</xdr:col>
      <xdr:colOff>137584</xdr:colOff>
      <xdr:row>30</xdr:row>
      <xdr:rowOff>232833</xdr:rowOff>
    </xdr:to>
    <xdr:sp macro="" textlink="">
      <xdr:nvSpPr>
        <xdr:cNvPr id="12" name="右中かっこ 11">
          <a:extLst>
            <a:ext uri="{FF2B5EF4-FFF2-40B4-BE49-F238E27FC236}">
              <a16:creationId xmlns:a16="http://schemas.microsoft.com/office/drawing/2014/main" id="{1B245320-C521-4108-BAB0-63158BFA2CDA}"/>
            </a:ext>
          </a:extLst>
        </xdr:cNvPr>
        <xdr:cNvSpPr/>
      </xdr:nvSpPr>
      <xdr:spPr>
        <a:xfrm>
          <a:off x="17102667" y="2550583"/>
          <a:ext cx="243417" cy="50482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116416</xdr:colOff>
      <xdr:row>4</xdr:row>
      <xdr:rowOff>116417</xdr:rowOff>
    </xdr:from>
    <xdr:to>
      <xdr:col>35</xdr:col>
      <xdr:colOff>518583</xdr:colOff>
      <xdr:row>5</xdr:row>
      <xdr:rowOff>232834</xdr:rowOff>
    </xdr:to>
    <xdr:sp macro="" textlink="">
      <xdr:nvSpPr>
        <xdr:cNvPr id="14" name="図形 6">
          <a:extLst>
            <a:ext uri="{FF2B5EF4-FFF2-40B4-BE49-F238E27FC236}">
              <a16:creationId xmlns:a16="http://schemas.microsoft.com/office/drawing/2014/main" id="{010B1818-1C89-4DBF-90B8-592C82858696}"/>
            </a:ext>
          </a:extLst>
        </xdr:cNvPr>
        <xdr:cNvSpPr/>
      </xdr:nvSpPr>
      <xdr:spPr>
        <a:xfrm flipH="1">
          <a:off x="17113249" y="1132417"/>
          <a:ext cx="2868084" cy="370417"/>
        </a:xfrm>
        <a:prstGeom prst="wedgeRoundRectCallout">
          <a:avLst>
            <a:gd name="adj1" fmla="val 86831"/>
            <a:gd name="adj2" fmla="val -4451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b="1"/>
            <a:t>単収は地域や県平均等を目安に設定</a:t>
          </a:r>
        </a:p>
      </xdr:txBody>
    </xdr:sp>
    <xdr:clientData/>
  </xdr:twoCellAnchor>
  <xdr:twoCellAnchor>
    <xdr:from>
      <xdr:col>30</xdr:col>
      <xdr:colOff>169334</xdr:colOff>
      <xdr:row>6</xdr:row>
      <xdr:rowOff>95250</xdr:rowOff>
    </xdr:from>
    <xdr:to>
      <xdr:col>35</xdr:col>
      <xdr:colOff>497417</xdr:colOff>
      <xdr:row>7</xdr:row>
      <xdr:rowOff>211667</xdr:rowOff>
    </xdr:to>
    <xdr:sp macro="" textlink="">
      <xdr:nvSpPr>
        <xdr:cNvPr id="15" name="図形 6">
          <a:extLst>
            <a:ext uri="{FF2B5EF4-FFF2-40B4-BE49-F238E27FC236}">
              <a16:creationId xmlns:a16="http://schemas.microsoft.com/office/drawing/2014/main" id="{B31E4266-37C6-4A00-82A2-6CBCC1204FDE}"/>
            </a:ext>
          </a:extLst>
        </xdr:cNvPr>
        <xdr:cNvSpPr/>
      </xdr:nvSpPr>
      <xdr:spPr>
        <a:xfrm flipH="1">
          <a:off x="17166167" y="1619250"/>
          <a:ext cx="2794000" cy="370417"/>
        </a:xfrm>
        <a:prstGeom prst="wedgeRoundRectCallout">
          <a:avLst>
            <a:gd name="adj1" fmla="val 86831"/>
            <a:gd name="adj2" fmla="val -4451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b="1"/>
            <a:t>単価は地域の平均を目安に設定</a:t>
          </a:r>
        </a:p>
      </xdr:txBody>
    </xdr:sp>
    <xdr:clientData/>
  </xdr:twoCellAnchor>
  <xdr:twoCellAnchor>
    <xdr:from>
      <xdr:col>3</xdr:col>
      <xdr:colOff>169121</xdr:colOff>
      <xdr:row>4</xdr:row>
      <xdr:rowOff>222038</xdr:rowOff>
    </xdr:from>
    <xdr:to>
      <xdr:col>8</xdr:col>
      <xdr:colOff>281940</xdr:colOff>
      <xdr:row>12</xdr:row>
      <xdr:rowOff>178858</xdr:rowOff>
    </xdr:to>
    <xdr:sp macro="" textlink="">
      <xdr:nvSpPr>
        <xdr:cNvPr id="10" name="図形 8">
          <a:extLst>
            <a:ext uri="{FF2B5EF4-FFF2-40B4-BE49-F238E27FC236}">
              <a16:creationId xmlns:a16="http://schemas.microsoft.com/office/drawing/2014/main" id="{00000000-0008-0000-0100-00000A000000}"/>
            </a:ext>
          </a:extLst>
        </xdr:cNvPr>
        <xdr:cNvSpPr/>
      </xdr:nvSpPr>
      <xdr:spPr>
        <a:xfrm>
          <a:off x="2279861" y="1227878"/>
          <a:ext cx="3351319" cy="1968500"/>
        </a:xfrm>
        <a:prstGeom prst="wedgeRoundRectCallout">
          <a:avLst>
            <a:gd name="adj1" fmla="val -84394"/>
            <a:gd name="adj2" fmla="val -3691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b="1"/>
            <a:t>作付面積・総生産量が青年等就農計画の数字と合致しているかチェック</a:t>
          </a:r>
        </a:p>
        <a:p>
          <a:r>
            <a:rPr kumimoji="1" lang="ja-JP" altLang="en-US" b="1"/>
            <a:t>※計画作成時点で経営開始前であった場合、</a:t>
          </a:r>
        </a:p>
        <a:p>
          <a:r>
            <a:rPr kumimoji="1" lang="ja-JP" altLang="en-US" b="1"/>
            <a:t>　収支計画の１年目＝青年等就農計画の現状</a:t>
          </a:r>
        </a:p>
        <a:p>
          <a:r>
            <a:rPr kumimoji="1" lang="ja-JP" altLang="en-US" b="1"/>
            <a:t>　収支計画の５年目＝青年等就農計画の目標</a:t>
          </a:r>
        </a:p>
        <a:p>
          <a:r>
            <a:rPr kumimoji="1" lang="ja-JP" altLang="en-US" b="1"/>
            <a:t>となります</a:t>
          </a:r>
        </a:p>
      </xdr:txBody>
    </xdr:sp>
    <xdr:clientData/>
  </xdr:twoCellAnchor>
  <xdr:twoCellAnchor>
    <xdr:from>
      <xdr:col>30</xdr:col>
      <xdr:colOff>105833</xdr:colOff>
      <xdr:row>42</xdr:row>
      <xdr:rowOff>21166</xdr:rowOff>
    </xdr:from>
    <xdr:to>
      <xdr:col>32</xdr:col>
      <xdr:colOff>42333</xdr:colOff>
      <xdr:row>51</xdr:row>
      <xdr:rowOff>211666</xdr:rowOff>
    </xdr:to>
    <xdr:sp macro="" textlink="">
      <xdr:nvSpPr>
        <xdr:cNvPr id="18" name="右中かっこ 17">
          <a:extLst>
            <a:ext uri="{FF2B5EF4-FFF2-40B4-BE49-F238E27FC236}">
              <a16:creationId xmlns:a16="http://schemas.microsoft.com/office/drawing/2014/main" id="{0C69341C-2387-49D8-AAF2-645E159461EB}"/>
            </a:ext>
          </a:extLst>
        </xdr:cNvPr>
        <xdr:cNvSpPr/>
      </xdr:nvSpPr>
      <xdr:spPr>
        <a:xfrm>
          <a:off x="17102666" y="10488083"/>
          <a:ext cx="338667" cy="2286000"/>
        </a:xfrm>
        <a:prstGeom prst="rightBrace">
          <a:avLst>
            <a:gd name="adj1" fmla="val 8333"/>
            <a:gd name="adj2" fmla="val 1805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63500</xdr:colOff>
      <xdr:row>43</xdr:row>
      <xdr:rowOff>103295</xdr:rowOff>
    </xdr:from>
    <xdr:to>
      <xdr:col>3</xdr:col>
      <xdr:colOff>335280</xdr:colOff>
      <xdr:row>46</xdr:row>
      <xdr:rowOff>137160</xdr:rowOff>
    </xdr:to>
    <xdr:sp macro="" textlink="">
      <xdr:nvSpPr>
        <xdr:cNvPr id="19" name="図形 10">
          <a:extLst>
            <a:ext uri="{FF2B5EF4-FFF2-40B4-BE49-F238E27FC236}">
              <a16:creationId xmlns:a16="http://schemas.microsoft.com/office/drawing/2014/main" id="{73BC08EE-BF42-4BFA-A5D3-B1AB1765C954}"/>
            </a:ext>
          </a:extLst>
        </xdr:cNvPr>
        <xdr:cNvSpPr/>
      </xdr:nvSpPr>
      <xdr:spPr>
        <a:xfrm>
          <a:off x="63500" y="10938935"/>
          <a:ext cx="2382520" cy="719665"/>
        </a:xfrm>
        <a:prstGeom prst="wedgeRoundRectCallout">
          <a:avLst>
            <a:gd name="adj1" fmla="val 97298"/>
            <a:gd name="adj2" fmla="val 4761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b="1"/>
            <a:t>生活費には、農業経営以外の支出を入力してください。</a:t>
          </a:r>
        </a:p>
      </xdr:txBody>
    </xdr:sp>
    <xdr:clientData/>
  </xdr:twoCellAnchor>
  <xdr:twoCellAnchor>
    <xdr:from>
      <xdr:col>2</xdr:col>
      <xdr:colOff>198120</xdr:colOff>
      <xdr:row>58</xdr:row>
      <xdr:rowOff>100330</xdr:rowOff>
    </xdr:from>
    <xdr:to>
      <xdr:col>7</xdr:col>
      <xdr:colOff>533400</xdr:colOff>
      <xdr:row>61</xdr:row>
      <xdr:rowOff>182881</xdr:rowOff>
    </xdr:to>
    <xdr:sp macro="" textlink="">
      <xdr:nvSpPr>
        <xdr:cNvPr id="20" name="図形 7">
          <a:extLst>
            <a:ext uri="{FF2B5EF4-FFF2-40B4-BE49-F238E27FC236}">
              <a16:creationId xmlns:a16="http://schemas.microsoft.com/office/drawing/2014/main" id="{DF8F7C21-3BE7-4B89-BF6F-024624CF883E}"/>
            </a:ext>
          </a:extLst>
        </xdr:cNvPr>
        <xdr:cNvSpPr/>
      </xdr:nvSpPr>
      <xdr:spPr>
        <a:xfrm>
          <a:off x="1318260" y="14502130"/>
          <a:ext cx="3733800" cy="836931"/>
        </a:xfrm>
        <a:prstGeom prst="wedgeRoundRectCallout">
          <a:avLst>
            <a:gd name="adj1" fmla="val -41633"/>
            <a:gd name="adj2" fmla="val -94727"/>
            <a:gd name="adj3" fmla="val 16667"/>
          </a:avLst>
        </a:prstGeom>
        <a:solidFill>
          <a:srgbClr val="5B9BD5"/>
        </a:solidFill>
        <a:ln w="12700" cap="flat" cmpd="sng" algn="ctr">
          <a:solidFill>
            <a:srgbClr val="5B9BD5">
              <a:shade val="50000"/>
            </a:srgbClr>
          </a:solidFill>
          <a:prstDash val="solid"/>
          <a:miter lim="800000"/>
        </a:ln>
        <a:effectLst/>
      </xdr:spPr>
      <xdr:txBody>
        <a:bodyPr vertOverflow="clip" horzOverflow="clip"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 lastClr="FFFFFF"/>
              </a:solidFill>
              <a:effectLst/>
              <a:uLnTx/>
              <a:uFillTx/>
              <a:latin typeface="Calibri"/>
              <a:ea typeface="游ゴシック" panose="020B0400000000000000" pitchFamily="50" charset="-128"/>
              <a:cs typeface="+mn-cs"/>
            </a:rPr>
            <a:t>経営開始資金を希望している場合は受給額を記載</a:t>
          </a:r>
          <a:endParaRPr kumimoji="1" lang="en-US" altLang="ja-JP" sz="1000" b="1" i="0" u="none" strike="noStrike" kern="0" cap="none" spc="0" normalizeH="0" baseline="0" noProof="0">
            <a:ln>
              <a:noFill/>
            </a:ln>
            <a:solidFill>
              <a:sysClr val="window" lastClr="FFFFFF"/>
            </a:solidFill>
            <a:effectLst/>
            <a:uLnTx/>
            <a:uFillTx/>
            <a:latin typeface="Calibri"/>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 lastClr="FFFFFF"/>
              </a:solidFill>
              <a:effectLst/>
              <a:uLnTx/>
              <a:uFillTx/>
              <a:latin typeface="Calibri"/>
              <a:ea typeface="游ゴシック" panose="020B0400000000000000" pitchFamily="50" charset="-128"/>
              <a:cs typeface="+mn-cs"/>
            </a:rPr>
            <a:t>リフォーム事業や経営発展支援事業を希望している場合は、総事業及び補助額を記載すること</a:t>
          </a:r>
          <a:endParaRPr kumimoji="1" lang="en-US" altLang="ja-JP" sz="1000" b="1" i="0" u="none" strike="noStrike" kern="0" cap="none" spc="0" normalizeH="0" baseline="0" noProof="0">
            <a:ln>
              <a:noFill/>
            </a:ln>
            <a:solidFill>
              <a:sysClr val="window" lastClr="FFFFFF"/>
            </a:solidFill>
            <a:effectLst/>
            <a:uLnTx/>
            <a:uFillTx/>
            <a:latin typeface="Calibri"/>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1" i="0" u="none" strike="noStrike" kern="0" cap="none" spc="0" normalizeH="0" baseline="0" noProof="0">
            <a:ln>
              <a:noFill/>
            </a:ln>
            <a:solidFill>
              <a:sysClr val="window" lastClr="FFFFFF"/>
            </a:solidFill>
            <a:effectLst/>
            <a:uLnTx/>
            <a:uFillTx/>
            <a:latin typeface="Calibri"/>
            <a:ea typeface="游ゴシック" panose="020B0400000000000000" pitchFamily="50" charset="-128"/>
            <a:cs typeface="+mn-cs"/>
          </a:endParaRPr>
        </a:p>
      </xdr:txBody>
    </xdr:sp>
    <xdr:clientData/>
  </xdr:twoCellAnchor>
  <xdr:twoCellAnchor>
    <xdr:from>
      <xdr:col>0</xdr:col>
      <xdr:colOff>85088</xdr:colOff>
      <xdr:row>38</xdr:row>
      <xdr:rowOff>251460</xdr:rowOff>
    </xdr:from>
    <xdr:to>
      <xdr:col>3</xdr:col>
      <xdr:colOff>320040</xdr:colOff>
      <xdr:row>43</xdr:row>
      <xdr:rowOff>60960</xdr:rowOff>
    </xdr:to>
    <xdr:sp macro="" textlink="">
      <xdr:nvSpPr>
        <xdr:cNvPr id="22" name="図形 7">
          <a:extLst>
            <a:ext uri="{FF2B5EF4-FFF2-40B4-BE49-F238E27FC236}">
              <a16:creationId xmlns:a16="http://schemas.microsoft.com/office/drawing/2014/main" id="{406E2CBC-22C0-4975-BB9C-2175871448A5}"/>
            </a:ext>
          </a:extLst>
        </xdr:cNvPr>
        <xdr:cNvSpPr/>
      </xdr:nvSpPr>
      <xdr:spPr>
        <a:xfrm>
          <a:off x="85088" y="9989820"/>
          <a:ext cx="2345692" cy="906780"/>
        </a:xfrm>
        <a:prstGeom prst="wedgeRoundRectCallout">
          <a:avLst>
            <a:gd name="adj1" fmla="val 99712"/>
            <a:gd name="adj2" fmla="val 82100"/>
            <a:gd name="adj3" fmla="val 16667"/>
          </a:avLst>
        </a:prstGeom>
        <a:solidFill>
          <a:srgbClr val="5B9BD5"/>
        </a:solidFill>
        <a:ln w="12700" cap="flat" cmpd="sng" algn="ctr">
          <a:solidFill>
            <a:srgbClr val="5B9BD5">
              <a:shade val="50000"/>
            </a:srgbClr>
          </a:solidFill>
          <a:prstDash val="solid"/>
          <a:miter lim="800000"/>
        </a:ln>
        <a:effectLst/>
      </xdr:spPr>
      <xdr:txBody>
        <a:bodyPr vertOverflow="clip" horzOverflow="clip"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 lastClr="FFFFFF"/>
              </a:solidFill>
              <a:effectLst/>
              <a:uLnTx/>
              <a:uFillTx/>
              <a:latin typeface="Calibri"/>
              <a:ea typeface="游ゴシック" panose="020B0400000000000000" pitchFamily="50" charset="-128"/>
              <a:cs typeface="+mn-cs"/>
            </a:rPr>
            <a:t>認定申請時点で交付決定を受けている補助金収入（減価償却にかかるものを除く）を記載すること</a:t>
          </a:r>
        </a:p>
      </xdr:txBody>
    </xdr:sp>
    <xdr:clientData/>
  </xdr:twoCellAnchor>
  <xdr:twoCellAnchor>
    <xdr:from>
      <xdr:col>9</xdr:col>
      <xdr:colOff>190500</xdr:colOff>
      <xdr:row>13</xdr:row>
      <xdr:rowOff>53340</xdr:rowOff>
    </xdr:from>
    <xdr:to>
      <xdr:col>24</xdr:col>
      <xdr:colOff>617220</xdr:colOff>
      <xdr:row>14</xdr:row>
      <xdr:rowOff>205740</xdr:rowOff>
    </xdr:to>
    <xdr:sp macro="" textlink="">
      <xdr:nvSpPr>
        <xdr:cNvPr id="2" name="テキスト ボックス 1">
          <a:extLst>
            <a:ext uri="{FF2B5EF4-FFF2-40B4-BE49-F238E27FC236}">
              <a16:creationId xmlns:a16="http://schemas.microsoft.com/office/drawing/2014/main" id="{EE0E27A7-8240-4D37-B437-D87C8F78FE47}"/>
            </a:ext>
          </a:extLst>
        </xdr:cNvPr>
        <xdr:cNvSpPr txBox="1"/>
      </xdr:nvSpPr>
      <xdr:spPr>
        <a:xfrm>
          <a:off x="5913120" y="3322320"/>
          <a:ext cx="7170420" cy="403860"/>
        </a:xfrm>
        <a:prstGeom prst="rect">
          <a:avLst/>
        </a:prstGeom>
        <a:solidFill>
          <a:schemeClr val="accent2">
            <a:lumMod val="60000"/>
            <a:lumOff val="4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800" b="0" cap="none" spc="0">
              <a:ln w="0"/>
              <a:solidFill>
                <a:schemeClr val="tx1"/>
              </a:solidFill>
              <a:effectLst>
                <a:outerShdw blurRad="38100" dist="19050" dir="2700000" algn="tl" rotWithShape="0">
                  <a:schemeClr val="dk1">
                    <a:alpha val="40000"/>
                  </a:schemeClr>
                </a:outerShdw>
              </a:effectLst>
              <a:latin typeface="HGSｺﾞｼｯｸM" panose="020B0600000000000000" pitchFamily="50" charset="-128"/>
              <a:ea typeface="HGSｺﾞｼｯｸM" panose="020B0600000000000000" pitchFamily="50" charset="-128"/>
            </a:rPr>
            <a:t>収支計画では、「粗収益」・「経営費」ともに試算の根拠が重要</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FFFF00"/>
    <pageSetUpPr fitToPage="1"/>
  </sheetPr>
  <dimension ref="A1:AL58"/>
  <sheetViews>
    <sheetView tabSelected="1" view="pageBreakPreview" topLeftCell="G37" zoomScaleNormal="90" zoomScaleSheetLayoutView="100" workbookViewId="0">
      <selection activeCell="X52" sqref="X52"/>
    </sheetView>
  </sheetViews>
  <sheetFormatPr defaultRowHeight="20.25" customHeight="1" x14ac:dyDescent="0.15"/>
  <cols>
    <col min="1" max="1" width="3.25" customWidth="1"/>
    <col min="2" max="2" width="13.125" customWidth="1"/>
    <col min="3" max="3" width="14.5" customWidth="1"/>
    <col min="4" max="4" width="12.125" customWidth="1"/>
    <col min="5" max="5" width="5.5" customWidth="1"/>
    <col min="6" max="6" width="12.125" customWidth="1"/>
    <col min="7" max="7" width="5.5" customWidth="1"/>
    <col min="8" max="8" width="12.125" customWidth="1"/>
    <col min="9" max="9" width="5.5" customWidth="1"/>
    <col min="10" max="10" width="10.125" customWidth="1"/>
    <col min="11" max="11" width="3.625" customWidth="1"/>
    <col min="12" max="12" width="10.125" customWidth="1"/>
    <col min="13" max="13" width="3.625" customWidth="1"/>
    <col min="14" max="14" width="10.125" customWidth="1"/>
    <col min="15" max="15" width="3.625" customWidth="1"/>
    <col min="16" max="16" width="10.125" customWidth="1"/>
    <col min="17" max="17" width="3.625" customWidth="1"/>
    <col min="18" max="18" width="10.125" customWidth="1"/>
    <col min="19" max="19" width="3.625" customWidth="1"/>
    <col min="20" max="20" width="10.125" customWidth="1"/>
    <col min="21" max="22" width="3.625" customWidth="1"/>
    <col min="23" max="23" width="8.375" customWidth="1"/>
    <col min="24" max="24" width="3.625" customWidth="1"/>
    <col min="25" max="25" width="10.125" customWidth="1"/>
    <col min="26" max="26" width="3.625" customWidth="1"/>
    <col min="27" max="27" width="10.125" customWidth="1"/>
    <col min="28" max="28" width="3.625" customWidth="1"/>
    <col min="29" max="29" width="10.125" customWidth="1"/>
    <col min="30" max="30" width="3.625" customWidth="1"/>
    <col min="31" max="31" width="2.75" customWidth="1"/>
    <col min="32" max="32" width="2.5" customWidth="1"/>
    <col min="36" max="36" width="16.25" customWidth="1"/>
  </cols>
  <sheetData>
    <row r="1" spans="1:37" ht="20.25" customHeight="1" thickBot="1" x14ac:dyDescent="0.2">
      <c r="A1" s="1"/>
      <c r="B1" s="5" t="s">
        <v>77</v>
      </c>
      <c r="C1" s="5"/>
      <c r="D1" s="1"/>
      <c r="E1" s="1"/>
      <c r="F1" s="1"/>
      <c r="G1" s="53" t="s">
        <v>3</v>
      </c>
      <c r="H1" s="64" t="s">
        <v>128</v>
      </c>
      <c r="I1" s="1"/>
      <c r="J1" s="1"/>
      <c r="K1" s="1"/>
      <c r="L1" s="1"/>
      <c r="O1" s="1"/>
      <c r="P1" s="1"/>
      <c r="Q1" s="1"/>
      <c r="R1" s="1"/>
      <c r="S1" s="53"/>
      <c r="T1" s="64"/>
      <c r="U1" s="1"/>
      <c r="V1" s="1"/>
      <c r="W1" s="1"/>
      <c r="X1" s="1"/>
      <c r="Y1" s="1"/>
      <c r="Z1" s="1" t="s">
        <v>8</v>
      </c>
      <c r="AA1" s="1"/>
      <c r="AB1" s="1"/>
      <c r="AC1" s="1"/>
      <c r="AD1" s="1"/>
      <c r="AG1" s="402"/>
      <c r="AH1" s="402"/>
      <c r="AI1" s="402"/>
      <c r="AJ1" s="402"/>
    </row>
    <row r="2" spans="1:37" ht="20.25" customHeight="1" x14ac:dyDescent="0.15">
      <c r="A2" s="371" t="s">
        <v>6</v>
      </c>
      <c r="B2" s="372"/>
      <c r="C2" s="105"/>
      <c r="D2" s="373" t="s">
        <v>80</v>
      </c>
      <c r="E2" s="374"/>
      <c r="F2" s="374"/>
      <c r="G2" s="374"/>
      <c r="H2" s="374"/>
      <c r="I2" s="375"/>
      <c r="J2" s="376" t="s">
        <v>129</v>
      </c>
      <c r="K2" s="376"/>
      <c r="L2" s="376"/>
      <c r="M2" s="376"/>
      <c r="N2" s="376"/>
      <c r="O2" s="376"/>
      <c r="P2" s="377" t="s">
        <v>131</v>
      </c>
      <c r="Q2" s="376"/>
      <c r="R2" s="376"/>
      <c r="S2" s="376"/>
      <c r="T2" s="376"/>
      <c r="U2" s="376"/>
      <c r="V2" s="164"/>
      <c r="W2" s="376" t="s">
        <v>133</v>
      </c>
      <c r="X2" s="75"/>
      <c r="Y2" s="378" t="s">
        <v>134</v>
      </c>
      <c r="Z2" s="379"/>
      <c r="AA2" s="379"/>
      <c r="AB2" s="379"/>
      <c r="AC2" s="379"/>
      <c r="AD2" s="380"/>
      <c r="AG2" s="402"/>
      <c r="AH2" s="402"/>
      <c r="AI2" s="402"/>
      <c r="AJ2" s="402"/>
    </row>
    <row r="3" spans="1:37" ht="20.25" customHeight="1" thickBot="1" x14ac:dyDescent="0.2">
      <c r="A3" s="388" t="s">
        <v>10</v>
      </c>
      <c r="B3" s="389"/>
      <c r="C3" s="106"/>
      <c r="D3" s="390" t="s">
        <v>118</v>
      </c>
      <c r="E3" s="391"/>
      <c r="F3" s="392" t="s">
        <v>119</v>
      </c>
      <c r="G3" s="393"/>
      <c r="H3" s="385" t="s">
        <v>11</v>
      </c>
      <c r="I3" s="394"/>
      <c r="J3" s="395" t="s">
        <v>130</v>
      </c>
      <c r="K3" s="395"/>
      <c r="L3" s="382"/>
      <c r="M3" s="383"/>
      <c r="N3" s="384" t="s">
        <v>11</v>
      </c>
      <c r="O3" s="385"/>
      <c r="P3" s="386" t="s">
        <v>130</v>
      </c>
      <c r="Q3" s="387"/>
      <c r="R3" s="410" t="s">
        <v>132</v>
      </c>
      <c r="S3" s="413"/>
      <c r="T3" s="385" t="s">
        <v>11</v>
      </c>
      <c r="U3" s="412"/>
      <c r="V3" s="170"/>
      <c r="W3" s="381"/>
      <c r="X3" s="183"/>
      <c r="Y3" s="409" t="s">
        <v>130</v>
      </c>
      <c r="Z3" s="391"/>
      <c r="AA3" s="410" t="s">
        <v>132</v>
      </c>
      <c r="AB3" s="411"/>
      <c r="AC3" s="384" t="s">
        <v>11</v>
      </c>
      <c r="AD3" s="412"/>
      <c r="AG3" s="220"/>
      <c r="AH3" s="220"/>
      <c r="AI3" s="220"/>
      <c r="AJ3" s="220"/>
    </row>
    <row r="4" spans="1:37" ht="20.25" customHeight="1" thickTop="1" x14ac:dyDescent="0.15">
      <c r="A4" s="331" t="s">
        <v>13</v>
      </c>
      <c r="B4" s="6" t="s">
        <v>15</v>
      </c>
      <c r="C4" s="107" t="s">
        <v>78</v>
      </c>
      <c r="D4" s="123">
        <v>2000</v>
      </c>
      <c r="E4" s="31" t="s">
        <v>18</v>
      </c>
      <c r="F4" s="45">
        <v>2000</v>
      </c>
      <c r="G4" s="144" t="s">
        <v>18</v>
      </c>
      <c r="H4" s="65">
        <f>+D4+F4</f>
        <v>4000</v>
      </c>
      <c r="I4" s="148" t="s">
        <v>18</v>
      </c>
      <c r="J4" s="31">
        <v>2000</v>
      </c>
      <c r="K4" s="31" t="s">
        <v>18</v>
      </c>
      <c r="L4" s="45"/>
      <c r="M4" s="54" t="s">
        <v>18</v>
      </c>
      <c r="N4" s="65">
        <f>+J4+L4</f>
        <v>2000</v>
      </c>
      <c r="O4" s="65" t="s">
        <v>18</v>
      </c>
      <c r="P4" s="18">
        <v>2000</v>
      </c>
      <c r="Q4" s="31" t="s">
        <v>18</v>
      </c>
      <c r="R4" s="45">
        <v>2000</v>
      </c>
      <c r="S4" s="168" t="s">
        <v>18</v>
      </c>
      <c r="T4" s="65">
        <f>+P4+R4</f>
        <v>4000</v>
      </c>
      <c r="U4" s="76" t="s">
        <v>18</v>
      </c>
      <c r="V4" s="171"/>
      <c r="W4" s="180"/>
      <c r="X4" s="184"/>
      <c r="Y4" s="18">
        <v>2000</v>
      </c>
      <c r="Z4" s="31" t="s">
        <v>18</v>
      </c>
      <c r="AA4" s="45">
        <v>2000</v>
      </c>
      <c r="AB4" s="65" t="s">
        <v>18</v>
      </c>
      <c r="AC4" s="188">
        <f>+Y4+AA4</f>
        <v>4000</v>
      </c>
      <c r="AD4" s="196" t="s">
        <v>18</v>
      </c>
    </row>
    <row r="5" spans="1:37" ht="20.25" customHeight="1" x14ac:dyDescent="0.15">
      <c r="A5" s="332"/>
      <c r="B5" s="101" t="s">
        <v>4</v>
      </c>
      <c r="C5" s="108" t="s">
        <v>79</v>
      </c>
      <c r="D5" s="124">
        <v>4000</v>
      </c>
      <c r="E5" s="32" t="s">
        <v>20</v>
      </c>
      <c r="F5" s="50">
        <v>500</v>
      </c>
      <c r="G5" s="145" t="s">
        <v>20</v>
      </c>
      <c r="H5" s="66" t="s">
        <v>29</v>
      </c>
      <c r="I5" s="149"/>
      <c r="J5" s="37">
        <v>500</v>
      </c>
      <c r="K5" s="32" t="s">
        <v>20</v>
      </c>
      <c r="L5" s="37"/>
      <c r="M5" s="145" t="s">
        <v>20</v>
      </c>
      <c r="N5" s="66" t="s">
        <v>29</v>
      </c>
      <c r="O5" s="37"/>
      <c r="P5" s="19">
        <v>4000</v>
      </c>
      <c r="Q5" s="32" t="s">
        <v>20</v>
      </c>
      <c r="R5" s="50">
        <v>500</v>
      </c>
      <c r="S5" s="145" t="s">
        <v>20</v>
      </c>
      <c r="T5" s="66" t="s">
        <v>29</v>
      </c>
      <c r="U5" s="77"/>
      <c r="V5" s="172"/>
      <c r="W5" s="181"/>
      <c r="X5" s="185"/>
      <c r="Y5" s="19">
        <v>1000</v>
      </c>
      <c r="Z5" s="32" t="s">
        <v>20</v>
      </c>
      <c r="AA5" s="50">
        <v>5500</v>
      </c>
      <c r="AB5" s="32" t="s">
        <v>20</v>
      </c>
      <c r="AC5" s="189" t="s">
        <v>29</v>
      </c>
      <c r="AD5" s="77"/>
    </row>
    <row r="6" spans="1:37" ht="20.25" customHeight="1" x14ac:dyDescent="0.15">
      <c r="A6" s="332"/>
      <c r="B6" s="102" t="s">
        <v>30</v>
      </c>
      <c r="C6" s="109" t="s">
        <v>81</v>
      </c>
      <c r="D6" s="124">
        <f>+D4*D5/1000</f>
        <v>8000</v>
      </c>
      <c r="E6" s="37" t="s">
        <v>7</v>
      </c>
      <c r="F6" s="50">
        <f>+F4*F5/1000</f>
        <v>1000</v>
      </c>
      <c r="G6" s="145" t="s">
        <v>7</v>
      </c>
      <c r="H6" s="66" t="s">
        <v>29</v>
      </c>
      <c r="I6" s="149"/>
      <c r="J6" s="46">
        <f>+J4*J5/1000</f>
        <v>1000</v>
      </c>
      <c r="K6" s="32" t="s">
        <v>7</v>
      </c>
      <c r="L6" s="37">
        <f>+L4*L5/1000</f>
        <v>0</v>
      </c>
      <c r="M6" s="55" t="s">
        <v>7</v>
      </c>
      <c r="N6" s="66" t="s">
        <v>29</v>
      </c>
      <c r="O6" s="37"/>
      <c r="P6" s="19">
        <f>+P4*P5/1000</f>
        <v>8000</v>
      </c>
      <c r="Q6" s="37" t="s">
        <v>7</v>
      </c>
      <c r="R6" s="50">
        <f>+R4*R5/1000</f>
        <v>1000</v>
      </c>
      <c r="S6" s="55" t="s">
        <v>7</v>
      </c>
      <c r="T6" s="66" t="s">
        <v>29</v>
      </c>
      <c r="U6" s="77"/>
      <c r="V6" s="172"/>
      <c r="W6" s="181"/>
      <c r="X6" s="185"/>
      <c r="Y6" s="19">
        <f>+Y4*Y5/1000</f>
        <v>2000</v>
      </c>
      <c r="Z6" s="37" t="s">
        <v>7</v>
      </c>
      <c r="AA6" s="50">
        <f>+AA4*AA5/1000</f>
        <v>11000</v>
      </c>
      <c r="AB6" s="37" t="s">
        <v>7</v>
      </c>
      <c r="AC6" s="189" t="s">
        <v>29</v>
      </c>
      <c r="AD6" s="77"/>
    </row>
    <row r="7" spans="1:37" ht="20.25" customHeight="1" x14ac:dyDescent="0.15">
      <c r="A7" s="332"/>
      <c r="B7" s="103" t="s">
        <v>5</v>
      </c>
      <c r="C7" s="110" t="s">
        <v>51</v>
      </c>
      <c r="D7" s="125">
        <v>500</v>
      </c>
      <c r="E7" s="46" t="s">
        <v>37</v>
      </c>
      <c r="F7" s="137">
        <v>800</v>
      </c>
      <c r="G7" s="56" t="s">
        <v>37</v>
      </c>
      <c r="H7" s="67" t="s">
        <v>29</v>
      </c>
      <c r="I7" s="150"/>
      <c r="J7" s="157">
        <v>800</v>
      </c>
      <c r="K7" s="33" t="s">
        <v>37</v>
      </c>
      <c r="L7" s="46"/>
      <c r="M7" s="56" t="s">
        <v>37</v>
      </c>
      <c r="N7" s="67" t="s">
        <v>29</v>
      </c>
      <c r="O7" s="46"/>
      <c r="P7" s="20">
        <v>500</v>
      </c>
      <c r="Q7" s="46" t="s">
        <v>37</v>
      </c>
      <c r="R7" s="137">
        <v>800</v>
      </c>
      <c r="S7" s="56" t="s">
        <v>37</v>
      </c>
      <c r="T7" s="67" t="s">
        <v>29</v>
      </c>
      <c r="U7" s="78"/>
      <c r="V7" s="172"/>
      <c r="W7" s="181"/>
      <c r="X7" s="185"/>
      <c r="Y7" s="20">
        <v>800</v>
      </c>
      <c r="Z7" s="46" t="s">
        <v>37</v>
      </c>
      <c r="AA7" s="137">
        <v>500</v>
      </c>
      <c r="AB7" s="46" t="s">
        <v>37</v>
      </c>
      <c r="AC7" s="190" t="s">
        <v>29</v>
      </c>
      <c r="AD7" s="78"/>
    </row>
    <row r="8" spans="1:37" ht="20.25" customHeight="1" x14ac:dyDescent="0.15">
      <c r="A8" s="332"/>
      <c r="B8" s="104" t="s">
        <v>38</v>
      </c>
      <c r="C8" s="111" t="s">
        <v>82</v>
      </c>
      <c r="D8" s="126">
        <f>+D6*D7</f>
        <v>4000000</v>
      </c>
      <c r="E8" s="47" t="s">
        <v>37</v>
      </c>
      <c r="F8" s="138">
        <f>+F6*F7</f>
        <v>800000</v>
      </c>
      <c r="G8" s="57" t="s">
        <v>37</v>
      </c>
      <c r="H8" s="47">
        <f>+D8+F8</f>
        <v>4800000</v>
      </c>
      <c r="I8" s="151" t="s">
        <v>37</v>
      </c>
      <c r="J8" s="47">
        <f>+J6*J7</f>
        <v>800000</v>
      </c>
      <c r="K8" s="34" t="s">
        <v>37</v>
      </c>
      <c r="L8" s="47">
        <f>+L6*L7</f>
        <v>0</v>
      </c>
      <c r="M8" s="57" t="s">
        <v>37</v>
      </c>
      <c r="N8" s="47">
        <f>+J8+L8</f>
        <v>800000</v>
      </c>
      <c r="O8" s="47" t="s">
        <v>37</v>
      </c>
      <c r="P8" s="21">
        <f>+P6*P7</f>
        <v>4000000</v>
      </c>
      <c r="Q8" s="47" t="s">
        <v>37</v>
      </c>
      <c r="R8" s="138">
        <f>+R6*R7</f>
        <v>800000</v>
      </c>
      <c r="S8" s="57" t="s">
        <v>37</v>
      </c>
      <c r="T8" s="47">
        <f>+P8+R8</f>
        <v>4800000</v>
      </c>
      <c r="U8" s="47" t="s">
        <v>37</v>
      </c>
      <c r="V8" s="172"/>
      <c r="W8" s="70"/>
      <c r="X8" s="185"/>
      <c r="Y8" s="21">
        <f>+Y6*Y7</f>
        <v>1600000</v>
      </c>
      <c r="Z8" s="47" t="s">
        <v>37</v>
      </c>
      <c r="AA8" s="138">
        <f>+AA6*AA7</f>
        <v>5500000</v>
      </c>
      <c r="AB8" s="47" t="s">
        <v>37</v>
      </c>
      <c r="AC8" s="191">
        <f>+Y8+AA8</f>
        <v>7100000</v>
      </c>
      <c r="AD8" s="79" t="s">
        <v>37</v>
      </c>
    </row>
    <row r="9" spans="1:37" ht="20.25" customHeight="1" x14ac:dyDescent="0.15">
      <c r="A9" s="332"/>
      <c r="B9" s="102" t="s">
        <v>41</v>
      </c>
      <c r="C9" s="109" t="s">
        <v>83</v>
      </c>
      <c r="D9" s="124"/>
      <c r="E9" s="37" t="s">
        <v>37</v>
      </c>
      <c r="F9" s="50"/>
      <c r="G9" s="55" t="s">
        <v>37</v>
      </c>
      <c r="H9" s="37">
        <f>+D9+F9</f>
        <v>0</v>
      </c>
      <c r="I9" s="149" t="s">
        <v>37</v>
      </c>
      <c r="J9" s="46"/>
      <c r="K9" s="32" t="s">
        <v>37</v>
      </c>
      <c r="L9" s="37"/>
      <c r="M9" s="55" t="s">
        <v>37</v>
      </c>
      <c r="N9" s="37">
        <f>+J9+L9</f>
        <v>0</v>
      </c>
      <c r="O9" s="37" t="s">
        <v>37</v>
      </c>
      <c r="P9" s="19"/>
      <c r="Q9" s="37" t="s">
        <v>37</v>
      </c>
      <c r="R9" s="50"/>
      <c r="S9" s="55" t="s">
        <v>37</v>
      </c>
      <c r="T9" s="37">
        <f>+P9+R9</f>
        <v>0</v>
      </c>
      <c r="U9" s="37" t="s">
        <v>37</v>
      </c>
      <c r="V9" s="172"/>
      <c r="W9" s="70"/>
      <c r="X9" s="185"/>
      <c r="Y9" s="19"/>
      <c r="Z9" s="37" t="s">
        <v>37</v>
      </c>
      <c r="AA9" s="50"/>
      <c r="AB9" s="37" t="s">
        <v>37</v>
      </c>
      <c r="AC9" s="192">
        <f>+Y9+AA9</f>
        <v>0</v>
      </c>
      <c r="AD9" s="77" t="s">
        <v>37</v>
      </c>
      <c r="AG9" s="318"/>
      <c r="AH9" s="319"/>
      <c r="AI9" s="319"/>
      <c r="AJ9" s="319"/>
      <c r="AK9" s="319"/>
    </row>
    <row r="10" spans="1:37" ht="20.25" customHeight="1" x14ac:dyDescent="0.15">
      <c r="A10" s="333"/>
      <c r="B10" s="10" t="s">
        <v>43</v>
      </c>
      <c r="C10" s="112" t="s">
        <v>85</v>
      </c>
      <c r="D10" s="127">
        <f>SUM(D8:D9)</f>
        <v>4000000</v>
      </c>
      <c r="E10" s="35" t="s">
        <v>37</v>
      </c>
      <c r="F10" s="48">
        <f>SUM(F8:F9)</f>
        <v>800000</v>
      </c>
      <c r="G10" s="58" t="s">
        <v>37</v>
      </c>
      <c r="H10" s="35">
        <f>SUM(H8:H9)</f>
        <v>4800000</v>
      </c>
      <c r="I10" s="152" t="s">
        <v>37</v>
      </c>
      <c r="J10" s="158">
        <f>SUM(J8:J9)</f>
        <v>800000</v>
      </c>
      <c r="K10" s="35" t="s">
        <v>37</v>
      </c>
      <c r="L10" s="48">
        <f>SUM(L8:L9)</f>
        <v>0</v>
      </c>
      <c r="M10" s="58" t="s">
        <v>37</v>
      </c>
      <c r="N10" s="35">
        <f>SUM(N8:N9)</f>
        <v>800000</v>
      </c>
      <c r="O10" s="35" t="s">
        <v>37</v>
      </c>
      <c r="P10" s="22">
        <f>SUM(P8:P9)</f>
        <v>4000000</v>
      </c>
      <c r="Q10" s="35" t="s">
        <v>37</v>
      </c>
      <c r="R10" s="48">
        <f>SUM(R8:R9)</f>
        <v>800000</v>
      </c>
      <c r="S10" s="58" t="s">
        <v>37</v>
      </c>
      <c r="T10" s="35">
        <f>SUM(T8:T9)</f>
        <v>4800000</v>
      </c>
      <c r="U10" s="35" t="s">
        <v>37</v>
      </c>
      <c r="V10" s="172"/>
      <c r="W10" s="70"/>
      <c r="X10" s="185"/>
      <c r="Y10" s="22">
        <f>SUM(Y8:Y9)</f>
        <v>1600000</v>
      </c>
      <c r="Z10" s="35" t="s">
        <v>37</v>
      </c>
      <c r="AA10" s="48">
        <f>SUM(AA8:AA9)</f>
        <v>5500000</v>
      </c>
      <c r="AB10" s="35" t="s">
        <v>37</v>
      </c>
      <c r="AC10" s="193">
        <f>SUM(AC8:AC9)</f>
        <v>7100000</v>
      </c>
      <c r="AD10" s="80" t="s">
        <v>37</v>
      </c>
    </row>
    <row r="11" spans="1:37" ht="20.25" customHeight="1" x14ac:dyDescent="0.15">
      <c r="A11" s="334" t="s">
        <v>44</v>
      </c>
      <c r="B11" s="11" t="s">
        <v>45</v>
      </c>
      <c r="C11" s="113" t="s">
        <v>86</v>
      </c>
      <c r="D11" s="128"/>
      <c r="E11" s="36" t="s">
        <v>37</v>
      </c>
      <c r="F11" s="139">
        <v>30000</v>
      </c>
      <c r="G11" s="59" t="s">
        <v>37</v>
      </c>
      <c r="H11" s="36">
        <f t="shared" ref="H11:H30" si="0">+D11+F11</f>
        <v>30000</v>
      </c>
      <c r="I11" s="153" t="s">
        <v>37</v>
      </c>
      <c r="J11" s="159">
        <v>30000</v>
      </c>
      <c r="K11" s="36" t="s">
        <v>37</v>
      </c>
      <c r="L11" s="49"/>
      <c r="M11" s="59" t="s">
        <v>37</v>
      </c>
      <c r="N11" s="36">
        <f t="shared" ref="N11:N30" si="1">+J11+L11</f>
        <v>30000</v>
      </c>
      <c r="O11" s="36" t="s">
        <v>37</v>
      </c>
      <c r="P11" s="165"/>
      <c r="Q11" s="36" t="s">
        <v>37</v>
      </c>
      <c r="R11" s="139">
        <v>30000</v>
      </c>
      <c r="S11" s="59" t="s">
        <v>37</v>
      </c>
      <c r="T11" s="36">
        <f t="shared" ref="T11:T30" si="2">+P11+R11</f>
        <v>30000</v>
      </c>
      <c r="U11" s="36" t="s">
        <v>37</v>
      </c>
      <c r="V11" s="173"/>
      <c r="W11" s="70"/>
      <c r="X11" s="185"/>
      <c r="Y11" s="165">
        <v>30000</v>
      </c>
      <c r="Z11" s="36" t="s">
        <v>37</v>
      </c>
      <c r="AA11" s="139"/>
      <c r="AB11" s="36" t="s">
        <v>37</v>
      </c>
      <c r="AC11" s="194">
        <f t="shared" ref="AC11:AC31" si="3">IF(AND(Y11="",AA11&gt;0),AA11,IF(AND(AA11="",Y11&gt;0),Y11,IF(AND(Y11="",AA11=""),"",Y11+AA11)))</f>
        <v>30000</v>
      </c>
      <c r="AD11" s="81" t="s">
        <v>37</v>
      </c>
      <c r="AG11" s="402" t="s">
        <v>156</v>
      </c>
      <c r="AH11" s="402"/>
      <c r="AI11" s="402"/>
      <c r="AJ11" s="402"/>
    </row>
    <row r="12" spans="1:37" ht="20.25" customHeight="1" x14ac:dyDescent="0.15">
      <c r="A12" s="334"/>
      <c r="B12" s="7" t="s">
        <v>46</v>
      </c>
      <c r="C12" s="114" t="s">
        <v>87</v>
      </c>
      <c r="D12" s="128">
        <v>100000</v>
      </c>
      <c r="E12" s="37" t="s">
        <v>37</v>
      </c>
      <c r="F12" s="139">
        <v>300000</v>
      </c>
      <c r="G12" s="55" t="s">
        <v>37</v>
      </c>
      <c r="H12" s="37">
        <f t="shared" si="0"/>
        <v>400000</v>
      </c>
      <c r="I12" s="149" t="s">
        <v>37</v>
      </c>
      <c r="J12" s="160">
        <v>300000</v>
      </c>
      <c r="K12" s="37" t="s">
        <v>37</v>
      </c>
      <c r="L12" s="50"/>
      <c r="M12" s="55" t="s">
        <v>37</v>
      </c>
      <c r="N12" s="37">
        <f t="shared" si="1"/>
        <v>300000</v>
      </c>
      <c r="O12" s="37" t="s">
        <v>37</v>
      </c>
      <c r="P12" s="165">
        <v>100000</v>
      </c>
      <c r="Q12" s="37" t="s">
        <v>37</v>
      </c>
      <c r="R12" s="139">
        <v>300000</v>
      </c>
      <c r="S12" s="55" t="s">
        <v>37</v>
      </c>
      <c r="T12" s="37">
        <f t="shared" si="2"/>
        <v>400000</v>
      </c>
      <c r="U12" s="37" t="s">
        <v>37</v>
      </c>
      <c r="V12" s="173"/>
      <c r="W12" s="70"/>
      <c r="X12" s="185"/>
      <c r="Y12" s="165">
        <v>300000</v>
      </c>
      <c r="Z12" s="37" t="s">
        <v>37</v>
      </c>
      <c r="AA12" s="139">
        <v>100000</v>
      </c>
      <c r="AB12" s="37" t="s">
        <v>37</v>
      </c>
      <c r="AC12" s="192">
        <f t="shared" si="3"/>
        <v>400000</v>
      </c>
      <c r="AD12" s="77" t="s">
        <v>37</v>
      </c>
      <c r="AG12" s="402"/>
      <c r="AH12" s="402"/>
      <c r="AI12" s="402"/>
      <c r="AJ12" s="402"/>
    </row>
    <row r="13" spans="1:37" ht="20.25" customHeight="1" x14ac:dyDescent="0.15">
      <c r="A13" s="334"/>
      <c r="B13" s="7" t="s">
        <v>9</v>
      </c>
      <c r="C13" s="114" t="s">
        <v>88</v>
      </c>
      <c r="D13" s="128">
        <v>100000</v>
      </c>
      <c r="E13" s="37" t="s">
        <v>37</v>
      </c>
      <c r="F13" s="139">
        <v>300000</v>
      </c>
      <c r="G13" s="55" t="s">
        <v>37</v>
      </c>
      <c r="H13" s="37">
        <f t="shared" si="0"/>
        <v>400000</v>
      </c>
      <c r="I13" s="149" t="s">
        <v>37</v>
      </c>
      <c r="J13" s="160">
        <v>300000</v>
      </c>
      <c r="K13" s="37" t="s">
        <v>37</v>
      </c>
      <c r="L13" s="50"/>
      <c r="M13" s="55" t="s">
        <v>37</v>
      </c>
      <c r="N13" s="37">
        <f t="shared" si="1"/>
        <v>300000</v>
      </c>
      <c r="O13" s="37" t="s">
        <v>37</v>
      </c>
      <c r="P13" s="165">
        <v>100000</v>
      </c>
      <c r="Q13" s="37" t="s">
        <v>37</v>
      </c>
      <c r="R13" s="139">
        <v>300000</v>
      </c>
      <c r="S13" s="55" t="s">
        <v>37</v>
      </c>
      <c r="T13" s="37">
        <f t="shared" si="2"/>
        <v>400000</v>
      </c>
      <c r="U13" s="37" t="s">
        <v>37</v>
      </c>
      <c r="V13" s="173"/>
      <c r="W13" s="70"/>
      <c r="X13" s="185"/>
      <c r="Y13" s="165">
        <v>300000</v>
      </c>
      <c r="Z13" s="37" t="s">
        <v>37</v>
      </c>
      <c r="AA13" s="139">
        <v>100000</v>
      </c>
      <c r="AB13" s="37" t="s">
        <v>37</v>
      </c>
      <c r="AC13" s="192">
        <f t="shared" si="3"/>
        <v>400000</v>
      </c>
      <c r="AD13" s="77" t="s">
        <v>37</v>
      </c>
      <c r="AG13" s="402"/>
      <c r="AH13" s="402"/>
      <c r="AI13" s="402"/>
      <c r="AJ13" s="402"/>
    </row>
    <row r="14" spans="1:37" ht="20.25" customHeight="1" x14ac:dyDescent="0.15">
      <c r="A14" s="334"/>
      <c r="B14" s="7" t="s">
        <v>47</v>
      </c>
      <c r="C14" s="114" t="s">
        <v>90</v>
      </c>
      <c r="D14" s="129"/>
      <c r="E14" s="37" t="s">
        <v>37</v>
      </c>
      <c r="F14" s="140"/>
      <c r="G14" s="55" t="s">
        <v>37</v>
      </c>
      <c r="H14" s="37">
        <f t="shared" si="0"/>
        <v>0</v>
      </c>
      <c r="I14" s="149" t="s">
        <v>37</v>
      </c>
      <c r="J14" s="161"/>
      <c r="K14" s="37" t="s">
        <v>37</v>
      </c>
      <c r="L14" s="50"/>
      <c r="M14" s="55" t="s">
        <v>37</v>
      </c>
      <c r="N14" s="37">
        <f t="shared" si="1"/>
        <v>0</v>
      </c>
      <c r="O14" s="37" t="s">
        <v>37</v>
      </c>
      <c r="P14" s="166"/>
      <c r="Q14" s="37" t="s">
        <v>37</v>
      </c>
      <c r="R14" s="140"/>
      <c r="S14" s="55" t="s">
        <v>37</v>
      </c>
      <c r="T14" s="37">
        <f t="shared" si="2"/>
        <v>0</v>
      </c>
      <c r="U14" s="37" t="s">
        <v>37</v>
      </c>
      <c r="V14" s="173"/>
      <c r="W14" s="70"/>
      <c r="X14" s="185"/>
      <c r="Y14" s="165" t="str">
        <f>IF($P14="","",$P14*(Y$4/10))</f>
        <v/>
      </c>
      <c r="Z14" s="37" t="s">
        <v>37</v>
      </c>
      <c r="AA14" s="140"/>
      <c r="AB14" s="37" t="s">
        <v>37</v>
      </c>
      <c r="AC14" s="192" t="str">
        <f t="shared" si="3"/>
        <v/>
      </c>
      <c r="AD14" s="77" t="s">
        <v>37</v>
      </c>
      <c r="AG14" s="402"/>
      <c r="AH14" s="402"/>
      <c r="AI14" s="402"/>
      <c r="AJ14" s="402"/>
    </row>
    <row r="15" spans="1:37" ht="20.25" customHeight="1" x14ac:dyDescent="0.15">
      <c r="A15" s="334"/>
      <c r="B15" s="7" t="s">
        <v>49</v>
      </c>
      <c r="C15" s="114" t="s">
        <v>91</v>
      </c>
      <c r="D15" s="129"/>
      <c r="E15" s="37" t="s">
        <v>37</v>
      </c>
      <c r="F15" s="140"/>
      <c r="G15" s="55" t="s">
        <v>37</v>
      </c>
      <c r="H15" s="37">
        <f t="shared" si="0"/>
        <v>0</v>
      </c>
      <c r="I15" s="149" t="s">
        <v>37</v>
      </c>
      <c r="J15" s="161"/>
      <c r="K15" s="37" t="s">
        <v>37</v>
      </c>
      <c r="L15" s="50"/>
      <c r="M15" s="55" t="s">
        <v>37</v>
      </c>
      <c r="N15" s="37">
        <f t="shared" si="1"/>
        <v>0</v>
      </c>
      <c r="O15" s="37" t="s">
        <v>37</v>
      </c>
      <c r="P15" s="166"/>
      <c r="Q15" s="37" t="s">
        <v>37</v>
      </c>
      <c r="R15" s="140"/>
      <c r="S15" s="55" t="s">
        <v>37</v>
      </c>
      <c r="T15" s="37">
        <f t="shared" si="2"/>
        <v>0</v>
      </c>
      <c r="U15" s="37" t="s">
        <v>37</v>
      </c>
      <c r="V15" s="173"/>
      <c r="W15" s="70"/>
      <c r="X15" s="185"/>
      <c r="Y15" s="165" t="str">
        <f>IF($P15="","",$P15*(Y$4/10))</f>
        <v/>
      </c>
      <c r="Z15" s="37" t="s">
        <v>37</v>
      </c>
      <c r="AA15" s="140"/>
      <c r="AB15" s="37" t="s">
        <v>37</v>
      </c>
      <c r="AC15" s="192" t="str">
        <f t="shared" si="3"/>
        <v/>
      </c>
      <c r="AD15" s="77" t="s">
        <v>37</v>
      </c>
    </row>
    <row r="16" spans="1:37" ht="20.25" customHeight="1" x14ac:dyDescent="0.15">
      <c r="A16" s="334"/>
      <c r="B16" s="7" t="s">
        <v>48</v>
      </c>
      <c r="C16" s="114" t="s">
        <v>92</v>
      </c>
      <c r="D16" s="129"/>
      <c r="E16" s="37" t="s">
        <v>37</v>
      </c>
      <c r="F16" s="140"/>
      <c r="G16" s="55" t="s">
        <v>37</v>
      </c>
      <c r="H16" s="37">
        <f t="shared" si="0"/>
        <v>0</v>
      </c>
      <c r="I16" s="149" t="s">
        <v>37</v>
      </c>
      <c r="J16" s="161"/>
      <c r="K16" s="37" t="s">
        <v>37</v>
      </c>
      <c r="L16" s="50"/>
      <c r="M16" s="55" t="s">
        <v>37</v>
      </c>
      <c r="N16" s="37">
        <f t="shared" si="1"/>
        <v>0</v>
      </c>
      <c r="O16" s="37" t="s">
        <v>37</v>
      </c>
      <c r="P16" s="166"/>
      <c r="Q16" s="37" t="s">
        <v>37</v>
      </c>
      <c r="R16" s="140"/>
      <c r="S16" s="55" t="s">
        <v>37</v>
      </c>
      <c r="T16" s="37">
        <f t="shared" si="2"/>
        <v>0</v>
      </c>
      <c r="U16" s="37" t="s">
        <v>37</v>
      </c>
      <c r="V16" s="173"/>
      <c r="W16" s="70"/>
      <c r="X16" s="185"/>
      <c r="Y16" s="165" t="str">
        <f>IF($P16="","",$P16*(Y$4/10))</f>
        <v/>
      </c>
      <c r="Z16" s="37" t="s">
        <v>37</v>
      </c>
      <c r="AA16" s="140"/>
      <c r="AB16" s="37" t="s">
        <v>37</v>
      </c>
      <c r="AC16" s="192" t="str">
        <f t="shared" si="3"/>
        <v/>
      </c>
      <c r="AD16" s="77" t="s">
        <v>37</v>
      </c>
      <c r="AG16" s="234"/>
      <c r="AH16" s="237"/>
      <c r="AI16" s="237"/>
      <c r="AJ16" s="237"/>
      <c r="AK16" s="237"/>
    </row>
    <row r="17" spans="1:38" ht="20.25" customHeight="1" x14ac:dyDescent="0.15">
      <c r="A17" s="334"/>
      <c r="B17" s="7" t="s">
        <v>52</v>
      </c>
      <c r="C17" s="114" t="s">
        <v>93</v>
      </c>
      <c r="D17" s="128"/>
      <c r="E17" s="37" t="s">
        <v>37</v>
      </c>
      <c r="F17" s="139">
        <v>100000</v>
      </c>
      <c r="G17" s="55" t="s">
        <v>37</v>
      </c>
      <c r="H17" s="37">
        <f t="shared" si="0"/>
        <v>100000</v>
      </c>
      <c r="I17" s="149" t="s">
        <v>37</v>
      </c>
      <c r="J17" s="160">
        <v>100000</v>
      </c>
      <c r="K17" s="37" t="s">
        <v>37</v>
      </c>
      <c r="L17" s="50"/>
      <c r="M17" s="55" t="s">
        <v>37</v>
      </c>
      <c r="N17" s="37">
        <f t="shared" si="1"/>
        <v>100000</v>
      </c>
      <c r="O17" s="37" t="s">
        <v>37</v>
      </c>
      <c r="P17" s="165"/>
      <c r="Q17" s="37" t="s">
        <v>37</v>
      </c>
      <c r="R17" s="139">
        <v>100000</v>
      </c>
      <c r="S17" s="55" t="s">
        <v>37</v>
      </c>
      <c r="T17" s="37">
        <f t="shared" si="2"/>
        <v>100000</v>
      </c>
      <c r="U17" s="37" t="s">
        <v>37</v>
      </c>
      <c r="V17" s="173"/>
      <c r="W17" s="70"/>
      <c r="X17" s="185"/>
      <c r="Y17" s="165">
        <v>100000</v>
      </c>
      <c r="Z17" s="37" t="s">
        <v>37</v>
      </c>
      <c r="AA17" s="139"/>
      <c r="AB17" s="37" t="s">
        <v>37</v>
      </c>
      <c r="AC17" s="192">
        <f t="shared" si="3"/>
        <v>100000</v>
      </c>
      <c r="AD17" s="77" t="s">
        <v>37</v>
      </c>
      <c r="AG17" s="237"/>
      <c r="AH17" s="237"/>
      <c r="AI17" s="237"/>
      <c r="AJ17" s="237"/>
      <c r="AK17" s="237"/>
    </row>
    <row r="18" spans="1:38" ht="20.25" customHeight="1" x14ac:dyDescent="0.15">
      <c r="A18" s="334"/>
      <c r="B18" s="7" t="s">
        <v>27</v>
      </c>
      <c r="C18" s="114" t="s">
        <v>94</v>
      </c>
      <c r="D18" s="128"/>
      <c r="E18" s="37" t="s">
        <v>37</v>
      </c>
      <c r="F18" s="139">
        <v>20000</v>
      </c>
      <c r="G18" s="55" t="s">
        <v>37</v>
      </c>
      <c r="H18" s="37">
        <f t="shared" si="0"/>
        <v>20000</v>
      </c>
      <c r="I18" s="149" t="s">
        <v>37</v>
      </c>
      <c r="J18" s="160">
        <v>20000</v>
      </c>
      <c r="K18" s="37" t="s">
        <v>37</v>
      </c>
      <c r="L18" s="50"/>
      <c r="M18" s="55" t="s">
        <v>37</v>
      </c>
      <c r="N18" s="37">
        <f t="shared" si="1"/>
        <v>20000</v>
      </c>
      <c r="O18" s="37" t="s">
        <v>37</v>
      </c>
      <c r="P18" s="165"/>
      <c r="Q18" s="37" t="s">
        <v>37</v>
      </c>
      <c r="R18" s="139">
        <v>20000</v>
      </c>
      <c r="S18" s="55" t="s">
        <v>37</v>
      </c>
      <c r="T18" s="37">
        <f t="shared" si="2"/>
        <v>20000</v>
      </c>
      <c r="U18" s="37" t="s">
        <v>37</v>
      </c>
      <c r="V18" s="173"/>
      <c r="W18" s="70"/>
      <c r="X18" s="185"/>
      <c r="Y18" s="165">
        <v>20000</v>
      </c>
      <c r="Z18" s="37" t="s">
        <v>37</v>
      </c>
      <c r="AA18" s="139"/>
      <c r="AB18" s="37" t="s">
        <v>37</v>
      </c>
      <c r="AC18" s="192">
        <f t="shared" si="3"/>
        <v>20000</v>
      </c>
      <c r="AD18" s="77" t="s">
        <v>37</v>
      </c>
    </row>
    <row r="19" spans="1:38" ht="20.25" customHeight="1" x14ac:dyDescent="0.15">
      <c r="A19" s="334"/>
      <c r="B19" s="7" t="s">
        <v>16</v>
      </c>
      <c r="C19" s="114" t="s">
        <v>95</v>
      </c>
      <c r="D19" s="129"/>
      <c r="E19" s="37" t="s">
        <v>37</v>
      </c>
      <c r="F19" s="140"/>
      <c r="G19" s="55" t="s">
        <v>37</v>
      </c>
      <c r="H19" s="37">
        <f t="shared" si="0"/>
        <v>0</v>
      </c>
      <c r="I19" s="149" t="s">
        <v>37</v>
      </c>
      <c r="J19" s="161"/>
      <c r="K19" s="37" t="s">
        <v>37</v>
      </c>
      <c r="L19" s="50"/>
      <c r="M19" s="55" t="s">
        <v>37</v>
      </c>
      <c r="N19" s="37">
        <f t="shared" si="1"/>
        <v>0</v>
      </c>
      <c r="O19" s="37" t="s">
        <v>37</v>
      </c>
      <c r="P19" s="166"/>
      <c r="Q19" s="37" t="s">
        <v>37</v>
      </c>
      <c r="R19" s="140"/>
      <c r="S19" s="55" t="s">
        <v>37</v>
      </c>
      <c r="T19" s="37">
        <f t="shared" si="2"/>
        <v>0</v>
      </c>
      <c r="U19" s="37" t="s">
        <v>37</v>
      </c>
      <c r="V19" s="173"/>
      <c r="W19" s="70"/>
      <c r="X19" s="185"/>
      <c r="Y19" s="165" t="str">
        <f>IF($P19="","",$P19*(Y$4/10))</f>
        <v/>
      </c>
      <c r="Z19" s="37" t="s">
        <v>37</v>
      </c>
      <c r="AA19" s="140"/>
      <c r="AB19" s="37" t="s">
        <v>37</v>
      </c>
      <c r="AC19" s="192" t="str">
        <f t="shared" si="3"/>
        <v/>
      </c>
      <c r="AD19" s="77" t="s">
        <v>37</v>
      </c>
    </row>
    <row r="20" spans="1:38" ht="20.25" customHeight="1" x14ac:dyDescent="0.15">
      <c r="A20" s="334"/>
      <c r="B20" s="7" t="s">
        <v>17</v>
      </c>
      <c r="C20" s="114" t="s">
        <v>96</v>
      </c>
      <c r="D20" s="128">
        <v>30000</v>
      </c>
      <c r="E20" s="37" t="s">
        <v>37</v>
      </c>
      <c r="F20" s="139">
        <v>30000</v>
      </c>
      <c r="G20" s="55" t="s">
        <v>37</v>
      </c>
      <c r="H20" s="37">
        <f t="shared" si="0"/>
        <v>60000</v>
      </c>
      <c r="I20" s="149" t="s">
        <v>37</v>
      </c>
      <c r="J20" s="160">
        <v>30000</v>
      </c>
      <c r="K20" s="37" t="s">
        <v>37</v>
      </c>
      <c r="L20" s="50"/>
      <c r="M20" s="55" t="s">
        <v>37</v>
      </c>
      <c r="N20" s="37">
        <f t="shared" si="1"/>
        <v>30000</v>
      </c>
      <c r="O20" s="37" t="s">
        <v>37</v>
      </c>
      <c r="P20" s="165">
        <v>30000</v>
      </c>
      <c r="Q20" s="37" t="s">
        <v>37</v>
      </c>
      <c r="R20" s="139">
        <v>30000</v>
      </c>
      <c r="S20" s="55" t="s">
        <v>37</v>
      </c>
      <c r="T20" s="37">
        <f t="shared" si="2"/>
        <v>60000</v>
      </c>
      <c r="U20" s="37" t="s">
        <v>37</v>
      </c>
      <c r="V20" s="173"/>
      <c r="W20" s="70"/>
      <c r="X20" s="185"/>
      <c r="Y20" s="165">
        <v>20000</v>
      </c>
      <c r="Z20" s="37" t="s">
        <v>37</v>
      </c>
      <c r="AA20" s="139">
        <v>20000</v>
      </c>
      <c r="AB20" s="37" t="s">
        <v>37</v>
      </c>
      <c r="AC20" s="192">
        <f t="shared" si="3"/>
        <v>40000</v>
      </c>
      <c r="AD20" s="77" t="s">
        <v>37</v>
      </c>
    </row>
    <row r="21" spans="1:38" ht="20.25" customHeight="1" x14ac:dyDescent="0.15">
      <c r="A21" s="334"/>
      <c r="B21" s="7" t="s">
        <v>50</v>
      </c>
      <c r="C21" s="114" t="s">
        <v>98</v>
      </c>
      <c r="D21" s="128">
        <v>600000</v>
      </c>
      <c r="E21" s="37" t="s">
        <v>37</v>
      </c>
      <c r="F21" s="140">
        <v>0</v>
      </c>
      <c r="G21" s="55" t="s">
        <v>37</v>
      </c>
      <c r="H21" s="37">
        <f t="shared" si="0"/>
        <v>600000</v>
      </c>
      <c r="I21" s="149" t="s">
        <v>37</v>
      </c>
      <c r="J21" s="161">
        <v>0</v>
      </c>
      <c r="K21" s="37" t="s">
        <v>37</v>
      </c>
      <c r="L21" s="50"/>
      <c r="M21" s="55" t="s">
        <v>37</v>
      </c>
      <c r="N21" s="37">
        <f t="shared" si="1"/>
        <v>0</v>
      </c>
      <c r="O21" s="37" t="s">
        <v>37</v>
      </c>
      <c r="P21" s="165">
        <v>600000</v>
      </c>
      <c r="Q21" s="37" t="s">
        <v>37</v>
      </c>
      <c r="R21" s="140">
        <v>0</v>
      </c>
      <c r="S21" s="55" t="s">
        <v>37</v>
      </c>
      <c r="T21" s="37">
        <f t="shared" si="2"/>
        <v>600000</v>
      </c>
      <c r="U21" s="37" t="s">
        <v>37</v>
      </c>
      <c r="V21" s="173"/>
      <c r="W21" s="70"/>
      <c r="X21" s="185"/>
      <c r="Y21" s="165"/>
      <c r="Z21" s="37" t="s">
        <v>37</v>
      </c>
      <c r="AA21" s="141">
        <v>1240000</v>
      </c>
      <c r="AB21" s="37" t="s">
        <v>37</v>
      </c>
      <c r="AC21" s="192">
        <f t="shared" si="3"/>
        <v>1240000</v>
      </c>
      <c r="AD21" s="77" t="s">
        <v>37</v>
      </c>
      <c r="AG21" s="321" t="s">
        <v>174</v>
      </c>
      <c r="AH21" s="321"/>
      <c r="AI21" s="321"/>
      <c r="AJ21" s="321"/>
      <c r="AK21" s="241"/>
    </row>
    <row r="22" spans="1:38" ht="20.25" customHeight="1" x14ac:dyDescent="0.15">
      <c r="A22" s="334"/>
      <c r="B22" s="7" t="s">
        <v>53</v>
      </c>
      <c r="C22" s="114" t="s">
        <v>99</v>
      </c>
      <c r="D22" s="129"/>
      <c r="E22" s="37" t="s">
        <v>37</v>
      </c>
      <c r="F22" s="140"/>
      <c r="G22" s="55" t="s">
        <v>37</v>
      </c>
      <c r="H22" s="37">
        <f t="shared" si="0"/>
        <v>0</v>
      </c>
      <c r="I22" s="149" t="s">
        <v>37</v>
      </c>
      <c r="J22" s="161"/>
      <c r="K22" s="37" t="s">
        <v>37</v>
      </c>
      <c r="L22" s="50"/>
      <c r="M22" s="55" t="s">
        <v>37</v>
      </c>
      <c r="N22" s="37">
        <f t="shared" si="1"/>
        <v>0</v>
      </c>
      <c r="O22" s="37" t="s">
        <v>37</v>
      </c>
      <c r="P22" s="166"/>
      <c r="Q22" s="37" t="s">
        <v>37</v>
      </c>
      <c r="R22" s="140"/>
      <c r="S22" s="55" t="s">
        <v>37</v>
      </c>
      <c r="T22" s="37">
        <f t="shared" si="2"/>
        <v>0</v>
      </c>
      <c r="U22" s="37" t="s">
        <v>37</v>
      </c>
      <c r="V22" s="173"/>
      <c r="W22" s="70"/>
      <c r="X22" s="185"/>
      <c r="Y22" s="165" t="str">
        <f>IF($P22="","",$P22*(Y$4/10))</f>
        <v/>
      </c>
      <c r="Z22" s="37" t="s">
        <v>37</v>
      </c>
      <c r="AA22" s="140"/>
      <c r="AB22" s="37" t="s">
        <v>37</v>
      </c>
      <c r="AC22" s="192" t="str">
        <f t="shared" si="3"/>
        <v/>
      </c>
      <c r="AD22" s="77" t="s">
        <v>37</v>
      </c>
      <c r="AG22" s="321"/>
      <c r="AH22" s="321"/>
      <c r="AI22" s="321"/>
      <c r="AJ22" s="321"/>
    </row>
    <row r="23" spans="1:38" ht="20.25" customHeight="1" x14ac:dyDescent="0.15">
      <c r="A23" s="334"/>
      <c r="B23" s="7" t="s">
        <v>31</v>
      </c>
      <c r="C23" s="114" t="s">
        <v>100</v>
      </c>
      <c r="D23" s="130">
        <v>25000</v>
      </c>
      <c r="E23" s="37" t="s">
        <v>37</v>
      </c>
      <c r="F23" s="141">
        <v>20000</v>
      </c>
      <c r="G23" s="55" t="s">
        <v>37</v>
      </c>
      <c r="H23" s="37">
        <f t="shared" si="0"/>
        <v>45000</v>
      </c>
      <c r="I23" s="149" t="s">
        <v>37</v>
      </c>
      <c r="J23" s="160">
        <v>45000</v>
      </c>
      <c r="K23" s="37" t="s">
        <v>37</v>
      </c>
      <c r="L23" s="50"/>
      <c r="M23" s="55" t="s">
        <v>37</v>
      </c>
      <c r="N23" s="37">
        <f t="shared" si="1"/>
        <v>45000</v>
      </c>
      <c r="O23" s="37" t="s">
        <v>37</v>
      </c>
      <c r="P23" s="24">
        <v>25000</v>
      </c>
      <c r="Q23" s="37" t="s">
        <v>37</v>
      </c>
      <c r="R23" s="141">
        <v>20000</v>
      </c>
      <c r="S23" s="55" t="s">
        <v>37</v>
      </c>
      <c r="T23" s="37">
        <f t="shared" si="2"/>
        <v>45000</v>
      </c>
      <c r="U23" s="37" t="s">
        <v>37</v>
      </c>
      <c r="V23" s="174"/>
      <c r="W23" s="70"/>
      <c r="X23" s="185"/>
      <c r="Y23" s="24">
        <v>25000</v>
      </c>
      <c r="Z23" s="37" t="s">
        <v>37</v>
      </c>
      <c r="AA23" s="139">
        <v>20000</v>
      </c>
      <c r="AB23" s="37" t="s">
        <v>37</v>
      </c>
      <c r="AC23" s="192">
        <f t="shared" si="3"/>
        <v>45000</v>
      </c>
      <c r="AD23" s="77" t="s">
        <v>37</v>
      </c>
      <c r="AG23" s="318" t="s">
        <v>166</v>
      </c>
      <c r="AH23" s="319"/>
      <c r="AI23" s="319"/>
      <c r="AJ23" s="319"/>
    </row>
    <row r="24" spans="1:38" ht="20.25" customHeight="1" x14ac:dyDescent="0.15">
      <c r="A24" s="334"/>
      <c r="B24" s="7" t="s">
        <v>39</v>
      </c>
      <c r="C24" s="114" t="s">
        <v>101</v>
      </c>
      <c r="D24" s="128"/>
      <c r="E24" s="37" t="s">
        <v>37</v>
      </c>
      <c r="F24" s="139"/>
      <c r="G24" s="55" t="s">
        <v>37</v>
      </c>
      <c r="H24" s="37">
        <f t="shared" si="0"/>
        <v>0</v>
      </c>
      <c r="I24" s="149" t="s">
        <v>37</v>
      </c>
      <c r="J24" s="160"/>
      <c r="K24" s="37" t="s">
        <v>37</v>
      </c>
      <c r="L24" s="50"/>
      <c r="M24" s="55" t="s">
        <v>37</v>
      </c>
      <c r="N24" s="37">
        <f t="shared" si="1"/>
        <v>0</v>
      </c>
      <c r="O24" s="37" t="s">
        <v>37</v>
      </c>
      <c r="P24" s="165"/>
      <c r="Q24" s="37" t="s">
        <v>37</v>
      </c>
      <c r="R24" s="139"/>
      <c r="S24" s="55" t="s">
        <v>37</v>
      </c>
      <c r="T24" s="37">
        <f t="shared" si="2"/>
        <v>0</v>
      </c>
      <c r="U24" s="37" t="s">
        <v>37</v>
      </c>
      <c r="V24" s="173"/>
      <c r="W24" s="70"/>
      <c r="X24" s="185"/>
      <c r="Y24" s="165"/>
      <c r="Z24" s="37" t="s">
        <v>37</v>
      </c>
      <c r="AA24" s="139"/>
      <c r="AB24" s="37" t="s">
        <v>37</v>
      </c>
      <c r="AC24" s="192" t="str">
        <f t="shared" si="3"/>
        <v/>
      </c>
      <c r="AD24" s="77" t="s">
        <v>37</v>
      </c>
      <c r="AG24" s="318" t="s">
        <v>167</v>
      </c>
      <c r="AH24" s="319"/>
      <c r="AI24" s="319"/>
      <c r="AJ24" s="319"/>
    </row>
    <row r="25" spans="1:38" ht="20.25" customHeight="1" x14ac:dyDescent="0.15">
      <c r="A25" s="334"/>
      <c r="B25" s="7" t="s">
        <v>23</v>
      </c>
      <c r="C25" s="114" t="s">
        <v>19</v>
      </c>
      <c r="D25" s="129"/>
      <c r="E25" s="37" t="s">
        <v>37</v>
      </c>
      <c r="F25" s="140"/>
      <c r="G25" s="55" t="s">
        <v>37</v>
      </c>
      <c r="H25" s="37">
        <f t="shared" si="0"/>
        <v>0</v>
      </c>
      <c r="I25" s="149" t="s">
        <v>37</v>
      </c>
      <c r="J25" s="161"/>
      <c r="K25" s="37" t="s">
        <v>37</v>
      </c>
      <c r="L25" s="50"/>
      <c r="M25" s="55" t="s">
        <v>37</v>
      </c>
      <c r="N25" s="37">
        <f t="shared" si="1"/>
        <v>0</v>
      </c>
      <c r="O25" s="37" t="s">
        <v>37</v>
      </c>
      <c r="P25" s="166"/>
      <c r="Q25" s="37" t="s">
        <v>37</v>
      </c>
      <c r="R25" s="140"/>
      <c r="S25" s="55" t="s">
        <v>37</v>
      </c>
      <c r="T25" s="37">
        <f t="shared" si="2"/>
        <v>0</v>
      </c>
      <c r="U25" s="37" t="s">
        <v>37</v>
      </c>
      <c r="V25" s="175"/>
      <c r="W25" s="70"/>
      <c r="X25" s="185"/>
      <c r="Y25" s="166"/>
      <c r="Z25" s="37" t="s">
        <v>37</v>
      </c>
      <c r="AA25" s="140"/>
      <c r="AB25" s="37" t="s">
        <v>37</v>
      </c>
      <c r="AC25" s="192" t="str">
        <f t="shared" si="3"/>
        <v/>
      </c>
      <c r="AD25" s="77" t="s">
        <v>37</v>
      </c>
      <c r="AG25" s="319"/>
      <c r="AH25" s="319"/>
      <c r="AI25" s="319"/>
      <c r="AJ25" s="319"/>
    </row>
    <row r="26" spans="1:38" ht="20.25" customHeight="1" x14ac:dyDescent="0.15">
      <c r="A26" s="334"/>
      <c r="B26" s="7" t="s">
        <v>54</v>
      </c>
      <c r="C26" s="114" t="s">
        <v>102</v>
      </c>
      <c r="D26" s="128">
        <v>1228160</v>
      </c>
      <c r="E26" s="37" t="s">
        <v>37</v>
      </c>
      <c r="F26" s="139">
        <v>343750</v>
      </c>
      <c r="G26" s="55" t="s">
        <v>37</v>
      </c>
      <c r="H26" s="37">
        <f t="shared" si="0"/>
        <v>1571910</v>
      </c>
      <c r="I26" s="149" t="s">
        <v>37</v>
      </c>
      <c r="J26" s="160">
        <v>495446</v>
      </c>
      <c r="K26" s="37" t="s">
        <v>37</v>
      </c>
      <c r="L26" s="50"/>
      <c r="M26" s="55" t="s">
        <v>37</v>
      </c>
      <c r="N26" s="37">
        <f t="shared" si="1"/>
        <v>495446</v>
      </c>
      <c r="O26" s="37" t="s">
        <v>37</v>
      </c>
      <c r="P26" s="165">
        <v>1228160</v>
      </c>
      <c r="Q26" s="37" t="s">
        <v>37</v>
      </c>
      <c r="R26" s="139">
        <v>343750</v>
      </c>
      <c r="S26" s="55" t="s">
        <v>37</v>
      </c>
      <c r="T26" s="37">
        <f t="shared" si="2"/>
        <v>1571910</v>
      </c>
      <c r="U26" s="37" t="s">
        <v>37</v>
      </c>
      <c r="V26" s="173"/>
      <c r="W26" s="70"/>
      <c r="X26" s="185"/>
      <c r="Y26" s="165">
        <v>1094960</v>
      </c>
      <c r="Z26" s="37" t="s">
        <v>37</v>
      </c>
      <c r="AA26" s="139">
        <v>375000</v>
      </c>
      <c r="AB26" s="37" t="s">
        <v>37</v>
      </c>
      <c r="AC26" s="192">
        <f t="shared" si="3"/>
        <v>1469960</v>
      </c>
      <c r="AD26" s="77" t="s">
        <v>37</v>
      </c>
      <c r="AG26" s="320" t="s">
        <v>168</v>
      </c>
      <c r="AH26" s="319"/>
      <c r="AI26" s="319"/>
      <c r="AJ26" s="319"/>
      <c r="AL26" s="234"/>
    </row>
    <row r="27" spans="1:38" ht="20.25" customHeight="1" x14ac:dyDescent="0.15">
      <c r="A27" s="334"/>
      <c r="B27" s="7" t="s">
        <v>24</v>
      </c>
      <c r="C27" s="114" t="s">
        <v>103</v>
      </c>
      <c r="D27" s="129"/>
      <c r="E27" s="37" t="s">
        <v>37</v>
      </c>
      <c r="F27" s="140"/>
      <c r="G27" s="55" t="s">
        <v>37</v>
      </c>
      <c r="H27" s="37">
        <f t="shared" si="0"/>
        <v>0</v>
      </c>
      <c r="I27" s="149" t="s">
        <v>37</v>
      </c>
      <c r="J27" s="161"/>
      <c r="K27" s="37" t="s">
        <v>37</v>
      </c>
      <c r="L27" s="50"/>
      <c r="M27" s="55" t="s">
        <v>37</v>
      </c>
      <c r="N27" s="37">
        <f t="shared" si="1"/>
        <v>0</v>
      </c>
      <c r="O27" s="37" t="s">
        <v>37</v>
      </c>
      <c r="P27" s="166"/>
      <c r="Q27" s="37" t="s">
        <v>37</v>
      </c>
      <c r="R27" s="140"/>
      <c r="S27" s="55" t="s">
        <v>37</v>
      </c>
      <c r="T27" s="37">
        <f t="shared" si="2"/>
        <v>0</v>
      </c>
      <c r="U27" s="37" t="s">
        <v>37</v>
      </c>
      <c r="V27" s="175"/>
      <c r="W27" s="70"/>
      <c r="X27" s="185"/>
      <c r="Y27" s="166"/>
      <c r="Z27" s="37" t="s">
        <v>37</v>
      </c>
      <c r="AA27" s="140"/>
      <c r="AB27" s="37" t="s">
        <v>37</v>
      </c>
      <c r="AC27" s="192" t="str">
        <f t="shared" si="3"/>
        <v/>
      </c>
      <c r="AD27" s="77" t="s">
        <v>37</v>
      </c>
      <c r="AG27" s="319"/>
      <c r="AH27" s="319"/>
      <c r="AI27" s="319"/>
      <c r="AJ27" s="319"/>
    </row>
    <row r="28" spans="1:38" ht="20.25" customHeight="1" x14ac:dyDescent="0.15">
      <c r="A28" s="334"/>
      <c r="B28" s="7" t="s">
        <v>55</v>
      </c>
      <c r="C28" s="114" t="s">
        <v>104</v>
      </c>
      <c r="D28" s="128">
        <v>480000</v>
      </c>
      <c r="E28" s="37" t="s">
        <v>37</v>
      </c>
      <c r="F28" s="50">
        <v>121000</v>
      </c>
      <c r="G28" s="55" t="s">
        <v>37</v>
      </c>
      <c r="H28" s="37">
        <f t="shared" si="0"/>
        <v>601000</v>
      </c>
      <c r="I28" s="149" t="s">
        <v>37</v>
      </c>
      <c r="J28" s="160">
        <v>121000</v>
      </c>
      <c r="K28" s="37" t="s">
        <v>37</v>
      </c>
      <c r="L28" s="50"/>
      <c r="M28" s="55" t="s">
        <v>37</v>
      </c>
      <c r="N28" s="37">
        <f t="shared" si="1"/>
        <v>121000</v>
      </c>
      <c r="O28" s="37" t="s">
        <v>37</v>
      </c>
      <c r="P28" s="165">
        <v>480000</v>
      </c>
      <c r="Q28" s="37" t="s">
        <v>37</v>
      </c>
      <c r="R28" s="50">
        <v>121000</v>
      </c>
      <c r="S28" s="55" t="s">
        <v>37</v>
      </c>
      <c r="T28" s="37">
        <f t="shared" si="2"/>
        <v>601000</v>
      </c>
      <c r="U28" s="37" t="s">
        <v>37</v>
      </c>
      <c r="V28" s="173"/>
      <c r="W28" s="70"/>
      <c r="X28" s="185"/>
      <c r="Y28" s="165">
        <v>275000</v>
      </c>
      <c r="Z28" s="37" t="s">
        <v>37</v>
      </c>
      <c r="AA28" s="50">
        <v>660000</v>
      </c>
      <c r="AB28" s="37" t="s">
        <v>37</v>
      </c>
      <c r="AC28" s="192">
        <f t="shared" si="3"/>
        <v>935000</v>
      </c>
      <c r="AD28" s="77" t="s">
        <v>37</v>
      </c>
      <c r="AG28" s="319"/>
      <c r="AH28" s="319"/>
      <c r="AI28" s="319"/>
      <c r="AJ28" s="319"/>
    </row>
    <row r="29" spans="1:38" ht="20.25" customHeight="1" x14ac:dyDescent="0.15">
      <c r="A29" s="334"/>
      <c r="B29" s="244" t="s">
        <v>175</v>
      </c>
      <c r="C29" s="235"/>
      <c r="D29" s="128"/>
      <c r="E29" s="37"/>
      <c r="F29" s="50"/>
      <c r="G29" s="145"/>
      <c r="H29" s="37"/>
      <c r="I29" s="149"/>
      <c r="J29" s="160"/>
      <c r="K29" s="37"/>
      <c r="L29" s="50"/>
      <c r="M29" s="145"/>
      <c r="N29" s="37"/>
      <c r="O29" s="37"/>
      <c r="P29" s="128"/>
      <c r="Q29" s="37"/>
      <c r="R29" s="50"/>
      <c r="S29" s="145"/>
      <c r="T29" s="37"/>
      <c r="U29" s="37"/>
      <c r="V29" s="173"/>
      <c r="W29" s="70"/>
      <c r="X29" s="236"/>
      <c r="Y29" s="128"/>
      <c r="Z29" s="37"/>
      <c r="AA29" s="50"/>
      <c r="AB29" s="37"/>
      <c r="AC29" s="192"/>
      <c r="AD29" s="149"/>
      <c r="AG29" s="319"/>
      <c r="AH29" s="319"/>
      <c r="AI29" s="319"/>
      <c r="AJ29" s="319"/>
    </row>
    <row r="30" spans="1:38" ht="20.25" customHeight="1" x14ac:dyDescent="0.15">
      <c r="A30" s="334"/>
      <c r="B30" s="7" t="s">
        <v>12</v>
      </c>
      <c r="C30" s="114" t="s">
        <v>105</v>
      </c>
      <c r="D30" s="129"/>
      <c r="E30" s="37" t="s">
        <v>37</v>
      </c>
      <c r="F30" s="140"/>
      <c r="G30" s="55" t="s">
        <v>37</v>
      </c>
      <c r="H30" s="37">
        <f t="shared" si="0"/>
        <v>0</v>
      </c>
      <c r="I30" s="149" t="s">
        <v>37</v>
      </c>
      <c r="J30" s="161"/>
      <c r="K30" s="37" t="s">
        <v>37</v>
      </c>
      <c r="L30" s="50"/>
      <c r="M30" s="55" t="s">
        <v>37</v>
      </c>
      <c r="N30" s="37">
        <f t="shared" si="1"/>
        <v>0</v>
      </c>
      <c r="O30" s="37" t="s">
        <v>37</v>
      </c>
      <c r="P30" s="166"/>
      <c r="Q30" s="37" t="s">
        <v>37</v>
      </c>
      <c r="R30" s="140"/>
      <c r="S30" s="55" t="s">
        <v>37</v>
      </c>
      <c r="T30" s="37">
        <f t="shared" si="2"/>
        <v>0</v>
      </c>
      <c r="U30" s="37" t="s">
        <v>37</v>
      </c>
      <c r="V30" s="175"/>
      <c r="W30" s="70"/>
      <c r="X30" s="185"/>
      <c r="Y30" s="166"/>
      <c r="Z30" s="37" t="s">
        <v>37</v>
      </c>
      <c r="AA30" s="140"/>
      <c r="AB30" s="37" t="s">
        <v>37</v>
      </c>
      <c r="AC30" s="192" t="str">
        <f t="shared" si="3"/>
        <v/>
      </c>
      <c r="AD30" s="77" t="s">
        <v>37</v>
      </c>
    </row>
    <row r="31" spans="1:38" ht="20.25" customHeight="1" thickBot="1" x14ac:dyDescent="0.2">
      <c r="A31" s="334"/>
      <c r="B31" s="12" t="s">
        <v>43</v>
      </c>
      <c r="C31" s="115" t="s">
        <v>89</v>
      </c>
      <c r="D31" s="131">
        <f>SUM(D11:D30)</f>
        <v>2563160</v>
      </c>
      <c r="E31" s="38" t="s">
        <v>37</v>
      </c>
      <c r="F31" s="51">
        <f>SUM(F11:F30)</f>
        <v>1264750</v>
      </c>
      <c r="G31" s="60" t="s">
        <v>37</v>
      </c>
      <c r="H31" s="38">
        <f>SUM(H11:H30)</f>
        <v>3827910</v>
      </c>
      <c r="I31" s="154" t="s">
        <v>37</v>
      </c>
      <c r="J31" s="162">
        <f>SUM(J11:J30)</f>
        <v>1441446</v>
      </c>
      <c r="K31" s="38" t="s">
        <v>37</v>
      </c>
      <c r="L31" s="51">
        <f>SUM(L11:L30)</f>
        <v>0</v>
      </c>
      <c r="M31" s="60" t="s">
        <v>37</v>
      </c>
      <c r="N31" s="38">
        <f>SUM(N11:N30)</f>
        <v>1441446</v>
      </c>
      <c r="O31" s="38" t="s">
        <v>37</v>
      </c>
      <c r="P31" s="167">
        <f>SUM(P11:P30)</f>
        <v>2563160</v>
      </c>
      <c r="Q31" s="38" t="s">
        <v>37</v>
      </c>
      <c r="R31" s="51">
        <f>SUM(R11:R30)</f>
        <v>1264750</v>
      </c>
      <c r="S31" s="60" t="s">
        <v>37</v>
      </c>
      <c r="T31" s="38">
        <f>SUM(T11:T30)</f>
        <v>3827910</v>
      </c>
      <c r="U31" s="38" t="s">
        <v>37</v>
      </c>
      <c r="V31" s="172"/>
      <c r="W31" s="70"/>
      <c r="X31" s="185"/>
      <c r="Y31" s="167">
        <f>SUM(Y11:Y30)</f>
        <v>2164960</v>
      </c>
      <c r="Z31" s="38" t="s">
        <v>37</v>
      </c>
      <c r="AA31" s="51">
        <f>SUM(AA11:AA30)</f>
        <v>2515000</v>
      </c>
      <c r="AB31" s="38" t="s">
        <v>37</v>
      </c>
      <c r="AC31" s="195">
        <f t="shared" si="3"/>
        <v>4679960</v>
      </c>
      <c r="AD31" s="82" t="s">
        <v>37</v>
      </c>
    </row>
    <row r="32" spans="1:38" ht="20.25" customHeight="1" thickTop="1" x14ac:dyDescent="0.15">
      <c r="A32" s="341" t="s">
        <v>34</v>
      </c>
      <c r="B32" s="342"/>
      <c r="C32" s="116" t="s">
        <v>106</v>
      </c>
      <c r="D32" s="132">
        <f>+D10-D31</f>
        <v>1436840</v>
      </c>
      <c r="E32" s="39" t="s">
        <v>37</v>
      </c>
      <c r="F32" s="52">
        <f>+F10-F31</f>
        <v>-464750</v>
      </c>
      <c r="G32" s="61" t="s">
        <v>37</v>
      </c>
      <c r="H32" s="39">
        <f>+D32+F32</f>
        <v>972090</v>
      </c>
      <c r="I32" s="155" t="s">
        <v>37</v>
      </c>
      <c r="J32" s="39">
        <f>+J10-J31</f>
        <v>-641446</v>
      </c>
      <c r="K32" s="39" t="s">
        <v>37</v>
      </c>
      <c r="L32" s="52">
        <f>+L10-L31</f>
        <v>0</v>
      </c>
      <c r="M32" s="61" t="s">
        <v>37</v>
      </c>
      <c r="N32" s="39">
        <f>+J32+L32</f>
        <v>-641446</v>
      </c>
      <c r="O32" s="39" t="s">
        <v>37</v>
      </c>
      <c r="P32" s="26">
        <f>+P10-P31</f>
        <v>1436840</v>
      </c>
      <c r="Q32" s="39" t="s">
        <v>37</v>
      </c>
      <c r="R32" s="52">
        <f>+R10-R31</f>
        <v>-464750</v>
      </c>
      <c r="S32" s="61" t="s">
        <v>37</v>
      </c>
      <c r="T32" s="39">
        <f>+P32+R32</f>
        <v>972090</v>
      </c>
      <c r="U32" s="39" t="s">
        <v>37</v>
      </c>
      <c r="V32" s="172"/>
      <c r="W32" s="70"/>
      <c r="X32" s="185"/>
      <c r="Y32" s="26">
        <f>+Y10-Y31</f>
        <v>-564960</v>
      </c>
      <c r="Z32" s="39" t="s">
        <v>37</v>
      </c>
      <c r="AA32" s="52">
        <f>+AA10-AA31</f>
        <v>2985000</v>
      </c>
      <c r="AB32" s="39" t="s">
        <v>37</v>
      </c>
      <c r="AC32" s="221">
        <f>+Y32+AA32</f>
        <v>2420040</v>
      </c>
      <c r="AD32" s="83" t="s">
        <v>37</v>
      </c>
      <c r="AG32" s="403" t="s">
        <v>157</v>
      </c>
      <c r="AH32" s="404"/>
      <c r="AI32" s="404"/>
      <c r="AJ32" s="405"/>
    </row>
    <row r="33" spans="1:36" ht="20.25" customHeight="1" thickBot="1" x14ac:dyDescent="0.2">
      <c r="A33" s="343" t="s">
        <v>36</v>
      </c>
      <c r="B33" s="344"/>
      <c r="C33" s="117" t="s">
        <v>109</v>
      </c>
      <c r="D33" s="133">
        <f>+D32/D10*100</f>
        <v>35.920999999999999</v>
      </c>
      <c r="E33" s="135" t="s">
        <v>2</v>
      </c>
      <c r="F33" s="142">
        <f>+F32/F10*100</f>
        <v>-58.09375</v>
      </c>
      <c r="G33" s="146" t="s">
        <v>2</v>
      </c>
      <c r="H33" s="142">
        <f>+H32/H10*100</f>
        <v>20.251874999999998</v>
      </c>
      <c r="I33" s="156" t="s">
        <v>2</v>
      </c>
      <c r="J33" s="163">
        <f>+J32/J10*100</f>
        <v>-80.180750000000003</v>
      </c>
      <c r="K33" s="163" t="s">
        <v>2</v>
      </c>
      <c r="L33" s="68"/>
      <c r="M33" s="62" t="s">
        <v>2</v>
      </c>
      <c r="N33" s="93">
        <f>+N32/N10*100</f>
        <v>-80.180750000000003</v>
      </c>
      <c r="O33" s="92" t="s">
        <v>2</v>
      </c>
      <c r="P33" s="91">
        <f>+P32/P10*100</f>
        <v>35.920999999999999</v>
      </c>
      <c r="Q33" s="92" t="s">
        <v>2</v>
      </c>
      <c r="R33" s="93">
        <f>+R32/R10*100</f>
        <v>-58.09375</v>
      </c>
      <c r="S33" s="95" t="s">
        <v>2</v>
      </c>
      <c r="T33" s="93">
        <f>+T32/T10*100</f>
        <v>20.251874999999998</v>
      </c>
      <c r="U33" s="92" t="s">
        <v>2</v>
      </c>
      <c r="V33" s="176"/>
      <c r="W33" s="27"/>
      <c r="X33" s="100"/>
      <c r="Y33" s="91">
        <f>+Y32/Y10*100</f>
        <v>-35.31</v>
      </c>
      <c r="Z33" s="92" t="s">
        <v>2</v>
      </c>
      <c r="AA33" s="93">
        <f>+AA32/AA10*100</f>
        <v>54.272727272727273</v>
      </c>
      <c r="AB33" s="92" t="s">
        <v>2</v>
      </c>
      <c r="AC33" s="96">
        <f>+AC32/AC10*100</f>
        <v>34.08507042253521</v>
      </c>
      <c r="AD33" s="97" t="s">
        <v>2</v>
      </c>
      <c r="AG33" s="406"/>
      <c r="AH33" s="407"/>
      <c r="AI33" s="407"/>
      <c r="AJ33" s="408"/>
    </row>
    <row r="34" spans="1:36" ht="20.25" customHeight="1" x14ac:dyDescent="0.15">
      <c r="A34" s="339" t="s">
        <v>56</v>
      </c>
      <c r="B34" s="340"/>
      <c r="C34" s="118" t="s">
        <v>111</v>
      </c>
      <c r="D34" s="359"/>
      <c r="E34" s="360"/>
      <c r="F34" s="361"/>
      <c r="G34" s="362"/>
      <c r="H34" s="147">
        <v>3</v>
      </c>
      <c r="I34" s="147" t="s">
        <v>57</v>
      </c>
      <c r="J34" s="353"/>
      <c r="K34" s="354"/>
      <c r="L34" s="363"/>
      <c r="M34" s="364"/>
      <c r="N34" s="84">
        <v>2</v>
      </c>
      <c r="O34" s="84" t="s">
        <v>57</v>
      </c>
      <c r="P34" s="365"/>
      <c r="Q34" s="366"/>
      <c r="R34" s="367"/>
      <c r="S34" s="368"/>
      <c r="T34" s="84">
        <v>2</v>
      </c>
      <c r="U34" s="84" t="s">
        <v>57</v>
      </c>
      <c r="V34" s="177"/>
      <c r="W34" s="85"/>
      <c r="X34" s="99"/>
      <c r="Y34" s="365"/>
      <c r="Z34" s="366"/>
      <c r="AA34" s="367"/>
      <c r="AB34" s="368"/>
      <c r="AC34" s="84">
        <v>4</v>
      </c>
      <c r="AD34" s="86" t="s">
        <v>57</v>
      </c>
    </row>
    <row r="35" spans="1:36" ht="20.25" customHeight="1" thickBot="1" x14ac:dyDescent="0.2">
      <c r="A35" s="2"/>
      <c r="B35" s="13" t="s">
        <v>61</v>
      </c>
      <c r="C35" s="119" t="s">
        <v>112</v>
      </c>
      <c r="D35" s="369"/>
      <c r="E35" s="370"/>
      <c r="F35" s="357"/>
      <c r="G35" s="358"/>
      <c r="H35" s="85">
        <v>1</v>
      </c>
      <c r="I35" s="85" t="s">
        <v>57</v>
      </c>
      <c r="J35" s="345"/>
      <c r="K35" s="346"/>
      <c r="L35" s="347"/>
      <c r="M35" s="348"/>
      <c r="N35" s="85">
        <v>0</v>
      </c>
      <c r="O35" s="85" t="s">
        <v>57</v>
      </c>
      <c r="P35" s="369"/>
      <c r="Q35" s="370"/>
      <c r="R35" s="357"/>
      <c r="S35" s="358"/>
      <c r="T35" s="85">
        <v>1</v>
      </c>
      <c r="U35" s="85" t="s">
        <v>57</v>
      </c>
      <c r="V35" s="177"/>
      <c r="W35" s="85"/>
      <c r="X35" s="99"/>
      <c r="Y35" s="369"/>
      <c r="Z35" s="370"/>
      <c r="AA35" s="357"/>
      <c r="AB35" s="358"/>
      <c r="AC35" s="85">
        <v>2</v>
      </c>
      <c r="AD35" s="100" t="s">
        <v>57</v>
      </c>
    </row>
    <row r="36" spans="1:36" ht="24.75" customHeight="1" x14ac:dyDescent="0.15">
      <c r="A36" s="322" t="s">
        <v>28</v>
      </c>
      <c r="B36" s="14" t="s">
        <v>26</v>
      </c>
      <c r="C36" s="120" t="s">
        <v>113</v>
      </c>
      <c r="D36" s="353"/>
      <c r="E36" s="354"/>
      <c r="F36" s="355"/>
      <c r="G36" s="356"/>
      <c r="H36" s="69">
        <v>0</v>
      </c>
      <c r="I36" s="86" t="s">
        <v>18</v>
      </c>
      <c r="J36" s="353"/>
      <c r="K36" s="354"/>
      <c r="L36" s="355"/>
      <c r="M36" s="356"/>
      <c r="N36" s="69">
        <v>0</v>
      </c>
      <c r="O36" s="86" t="s">
        <v>18</v>
      </c>
      <c r="P36" s="353"/>
      <c r="Q36" s="354"/>
      <c r="R36" s="355"/>
      <c r="S36" s="356"/>
      <c r="T36" s="69">
        <v>0</v>
      </c>
      <c r="U36" s="86" t="s">
        <v>18</v>
      </c>
      <c r="V36" s="178"/>
      <c r="W36" s="85"/>
      <c r="X36" s="100"/>
      <c r="Y36" s="353"/>
      <c r="Z36" s="354"/>
      <c r="AA36" s="355"/>
      <c r="AB36" s="356"/>
      <c r="AC36" s="225">
        <v>2000</v>
      </c>
      <c r="AD36" s="86" t="s">
        <v>18</v>
      </c>
    </row>
    <row r="37" spans="1:36" ht="24.75" customHeight="1" x14ac:dyDescent="0.15">
      <c r="A37" s="323"/>
      <c r="B37" s="15" t="s">
        <v>62</v>
      </c>
      <c r="C37" s="121" t="s">
        <v>114</v>
      </c>
      <c r="D37" s="345"/>
      <c r="E37" s="346"/>
      <c r="F37" s="347"/>
      <c r="G37" s="348"/>
      <c r="H37" s="37">
        <v>2000</v>
      </c>
      <c r="I37" s="87" t="s">
        <v>18</v>
      </c>
      <c r="J37" s="345"/>
      <c r="K37" s="346"/>
      <c r="L37" s="347"/>
      <c r="M37" s="348"/>
      <c r="N37" s="37">
        <v>0</v>
      </c>
      <c r="O37" s="87" t="s">
        <v>18</v>
      </c>
      <c r="P37" s="345"/>
      <c r="Q37" s="346"/>
      <c r="R37" s="347"/>
      <c r="S37" s="348"/>
      <c r="T37" s="37">
        <v>2000</v>
      </c>
      <c r="U37" s="87" t="s">
        <v>18</v>
      </c>
      <c r="V37" s="178"/>
      <c r="W37" s="85"/>
      <c r="X37" s="100"/>
      <c r="Y37" s="345"/>
      <c r="Z37" s="346"/>
      <c r="AA37" s="347"/>
      <c r="AB37" s="348"/>
      <c r="AC37" s="226">
        <v>2000</v>
      </c>
      <c r="AD37" s="87" t="s">
        <v>18</v>
      </c>
    </row>
    <row r="38" spans="1:36" ht="24.75" customHeight="1" x14ac:dyDescent="0.15">
      <c r="A38" s="323"/>
      <c r="B38" s="7" t="s">
        <v>14</v>
      </c>
      <c r="C38" s="121" t="s">
        <v>115</v>
      </c>
      <c r="D38" s="345"/>
      <c r="E38" s="346"/>
      <c r="F38" s="347"/>
      <c r="G38" s="348"/>
      <c r="H38" s="37">
        <v>2000</v>
      </c>
      <c r="I38" s="87" t="s">
        <v>18</v>
      </c>
      <c r="J38" s="345"/>
      <c r="K38" s="346"/>
      <c r="L38" s="347"/>
      <c r="M38" s="348"/>
      <c r="N38" s="37">
        <v>2000</v>
      </c>
      <c r="O38" s="87" t="s">
        <v>18</v>
      </c>
      <c r="P38" s="345"/>
      <c r="Q38" s="346"/>
      <c r="R38" s="347"/>
      <c r="S38" s="348"/>
      <c r="T38" s="37">
        <v>2000</v>
      </c>
      <c r="U38" s="87" t="s">
        <v>18</v>
      </c>
      <c r="V38" s="178"/>
      <c r="W38" s="85"/>
      <c r="X38" s="100"/>
      <c r="Y38" s="345"/>
      <c r="Z38" s="346"/>
      <c r="AA38" s="347"/>
      <c r="AB38" s="348"/>
      <c r="AC38" s="226">
        <v>0</v>
      </c>
      <c r="AD38" s="87" t="s">
        <v>18</v>
      </c>
      <c r="AG38" s="396" t="s">
        <v>158</v>
      </c>
      <c r="AH38" s="396"/>
      <c r="AI38" s="396"/>
      <c r="AJ38" s="396"/>
    </row>
    <row r="39" spans="1:36" ht="24.75" customHeight="1" thickBot="1" x14ac:dyDescent="0.2">
      <c r="A39" s="324"/>
      <c r="B39" s="16" t="s">
        <v>43</v>
      </c>
      <c r="C39" s="122" t="s">
        <v>116</v>
      </c>
      <c r="D39" s="349"/>
      <c r="E39" s="350"/>
      <c r="F39" s="351"/>
      <c r="G39" s="352"/>
      <c r="H39" s="71">
        <f>SUM(H36:H38)</f>
        <v>4000</v>
      </c>
      <c r="I39" s="88" t="s">
        <v>18</v>
      </c>
      <c r="J39" s="349"/>
      <c r="K39" s="350"/>
      <c r="L39" s="351"/>
      <c r="M39" s="352"/>
      <c r="N39" s="71">
        <f>SUM(N36:N38)</f>
        <v>2000</v>
      </c>
      <c r="O39" s="88" t="s">
        <v>18</v>
      </c>
      <c r="P39" s="349"/>
      <c r="Q39" s="350"/>
      <c r="R39" s="351"/>
      <c r="S39" s="352"/>
      <c r="T39" s="71">
        <f>SUM(T36:T38)</f>
        <v>4000</v>
      </c>
      <c r="U39" s="88" t="s">
        <v>18</v>
      </c>
      <c r="V39" s="179"/>
      <c r="W39" s="182"/>
      <c r="X39" s="88"/>
      <c r="Y39" s="349"/>
      <c r="Z39" s="350"/>
      <c r="AA39" s="351"/>
      <c r="AB39" s="352"/>
      <c r="AC39" s="227">
        <f>SUM(AC36:AC38)</f>
        <v>4000</v>
      </c>
      <c r="AD39" s="88" t="s">
        <v>18</v>
      </c>
      <c r="AG39" s="396"/>
      <c r="AH39" s="396"/>
      <c r="AI39" s="396"/>
      <c r="AJ39" s="396"/>
    </row>
    <row r="40" spans="1:36" ht="20.25" customHeight="1" x14ac:dyDescent="0.15">
      <c r="A40" s="3"/>
      <c r="B40" s="3"/>
      <c r="C40" s="3"/>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row>
    <row r="41" spans="1:36" ht="6" customHeight="1" x14ac:dyDescent="0.15">
      <c r="A41" s="3"/>
      <c r="B41" s="3"/>
      <c r="C41" s="27"/>
      <c r="J41" s="27"/>
      <c r="K41" s="27"/>
      <c r="L41" s="27"/>
      <c r="M41" s="27"/>
      <c r="N41" s="27"/>
      <c r="O41" s="27"/>
      <c r="P41" s="27"/>
      <c r="Q41" s="27"/>
      <c r="R41" s="27"/>
      <c r="S41" s="27"/>
      <c r="T41" s="27"/>
      <c r="U41" s="27"/>
      <c r="V41" s="27"/>
      <c r="W41" s="27"/>
      <c r="X41" s="27"/>
      <c r="Y41" s="27"/>
      <c r="Z41" s="27"/>
      <c r="AA41" s="27"/>
      <c r="AB41" s="27"/>
      <c r="AC41" s="27"/>
      <c r="AD41" s="27"/>
      <c r="AE41" s="27"/>
      <c r="AG41" s="396" t="s">
        <v>159</v>
      </c>
      <c r="AH41" s="396"/>
      <c r="AI41" s="396"/>
      <c r="AJ41" s="396"/>
    </row>
    <row r="42" spans="1:36" ht="18" customHeight="1" x14ac:dyDescent="0.15">
      <c r="A42" s="4"/>
      <c r="D42" s="134"/>
      <c r="E42" s="136"/>
      <c r="F42" s="143"/>
      <c r="G42" s="28"/>
      <c r="H42" s="72" t="s">
        <v>63</v>
      </c>
      <c r="I42" s="89"/>
      <c r="J42" s="63"/>
      <c r="K42" s="63"/>
      <c r="N42" s="72" t="s">
        <v>63</v>
      </c>
      <c r="O42" s="89"/>
      <c r="P42" s="63"/>
      <c r="Q42" s="63"/>
      <c r="R42" s="63"/>
      <c r="S42" s="63"/>
      <c r="T42" s="72" t="s">
        <v>64</v>
      </c>
      <c r="U42" s="89"/>
      <c r="V42" s="63"/>
      <c r="W42" s="63"/>
      <c r="X42" s="63"/>
      <c r="Y42" s="186"/>
      <c r="Z42" s="63"/>
      <c r="AA42" s="63"/>
      <c r="AB42" s="63"/>
      <c r="AC42" s="72" t="s">
        <v>58</v>
      </c>
      <c r="AD42" s="89"/>
      <c r="AG42" s="396"/>
      <c r="AH42" s="396"/>
      <c r="AI42" s="396"/>
      <c r="AJ42" s="396"/>
    </row>
    <row r="43" spans="1:36" ht="18" customHeight="1" x14ac:dyDescent="0.15">
      <c r="A43" s="4"/>
      <c r="D43" s="325" t="s">
        <v>42</v>
      </c>
      <c r="E43" s="335" t="s">
        <v>34</v>
      </c>
      <c r="F43" s="336"/>
      <c r="G43" s="44" t="s">
        <v>120</v>
      </c>
      <c r="H43" s="73">
        <f>H32</f>
        <v>972090</v>
      </c>
      <c r="I43" s="89" t="s">
        <v>37</v>
      </c>
      <c r="J43" s="63"/>
      <c r="K43" s="63"/>
      <c r="N43" s="73">
        <f>N32</f>
        <v>-641446</v>
      </c>
      <c r="O43" s="89" t="s">
        <v>37</v>
      </c>
      <c r="P43" s="63"/>
      <c r="Q43" s="63"/>
      <c r="R43" s="63"/>
      <c r="S43" s="63"/>
      <c r="T43" s="73">
        <f>T32</f>
        <v>972090</v>
      </c>
      <c r="U43" s="89" t="s">
        <v>37</v>
      </c>
      <c r="V43" s="63"/>
      <c r="W43" s="63"/>
      <c r="X43" s="63"/>
      <c r="Y43" s="94"/>
      <c r="Z43" s="63"/>
      <c r="AA43" s="63"/>
      <c r="AB43" s="63"/>
      <c r="AC43" s="228">
        <f>AC32</f>
        <v>2420040</v>
      </c>
      <c r="AD43" s="89" t="s">
        <v>37</v>
      </c>
      <c r="AG43" s="396"/>
      <c r="AH43" s="396"/>
      <c r="AI43" s="396"/>
      <c r="AJ43" s="396"/>
    </row>
    <row r="44" spans="1:36" ht="18" customHeight="1" x14ac:dyDescent="0.15">
      <c r="A44" s="4"/>
      <c r="D44" s="326"/>
      <c r="E44" s="337" t="s">
        <v>68</v>
      </c>
      <c r="F44" s="338"/>
      <c r="G44" s="44" t="s">
        <v>121</v>
      </c>
      <c r="H44" s="73">
        <f>H26</f>
        <v>1571910</v>
      </c>
      <c r="I44" s="89" t="s">
        <v>37</v>
      </c>
      <c r="J44" s="63"/>
      <c r="K44" s="63"/>
      <c r="N44" s="73">
        <f>N26</f>
        <v>495446</v>
      </c>
      <c r="O44" s="89" t="s">
        <v>37</v>
      </c>
      <c r="P44" s="63"/>
      <c r="Q44" s="63"/>
      <c r="R44" s="63"/>
      <c r="S44" s="63"/>
      <c r="T44" s="73">
        <f>T26</f>
        <v>1571910</v>
      </c>
      <c r="U44" s="89" t="s">
        <v>37</v>
      </c>
      <c r="V44" s="63"/>
      <c r="W44" s="63"/>
      <c r="X44" s="63"/>
      <c r="Y44" s="94"/>
      <c r="Z44" s="63"/>
      <c r="AA44" s="63"/>
      <c r="AB44" s="63"/>
      <c r="AC44" s="228">
        <f>AC26</f>
        <v>1469960</v>
      </c>
      <c r="AD44" s="89" t="s">
        <v>37</v>
      </c>
      <c r="AG44" s="397"/>
      <c r="AH44" s="397"/>
      <c r="AI44" s="397"/>
      <c r="AJ44" s="397"/>
    </row>
    <row r="45" spans="1:36" ht="18" customHeight="1" x14ac:dyDescent="0.15">
      <c r="A45" s="4"/>
      <c r="D45" s="326"/>
      <c r="E45" s="335" t="s">
        <v>65</v>
      </c>
      <c r="F45" s="336"/>
      <c r="G45" s="44" t="s">
        <v>123</v>
      </c>
      <c r="H45" s="74"/>
      <c r="I45" s="90" t="s">
        <v>37</v>
      </c>
      <c r="J45" s="94"/>
      <c r="K45" s="94"/>
      <c r="N45" s="74"/>
      <c r="O45" s="90" t="s">
        <v>37</v>
      </c>
      <c r="P45" s="94"/>
      <c r="Q45" s="94"/>
      <c r="R45" s="94"/>
      <c r="S45" s="94"/>
      <c r="T45" s="169"/>
      <c r="U45" s="90" t="s">
        <v>37</v>
      </c>
      <c r="V45" s="94"/>
      <c r="W45" s="94"/>
      <c r="X45" s="94"/>
      <c r="Y45" s="187"/>
      <c r="Z45" s="94"/>
      <c r="AA45" s="94"/>
      <c r="AB45" s="94"/>
      <c r="AC45" s="229"/>
      <c r="AD45" s="89" t="s">
        <v>37</v>
      </c>
      <c r="AG45" s="397"/>
      <c r="AH45" s="397"/>
      <c r="AI45" s="397"/>
      <c r="AJ45" s="397"/>
    </row>
    <row r="46" spans="1:36" ht="18" customHeight="1" x14ac:dyDescent="0.15">
      <c r="A46" s="4"/>
      <c r="D46" s="327"/>
      <c r="E46" s="337" t="s">
        <v>43</v>
      </c>
      <c r="F46" s="338"/>
      <c r="G46" s="44" t="s">
        <v>97</v>
      </c>
      <c r="H46" s="73">
        <f>SUM(H43:H45)</f>
        <v>2544000</v>
      </c>
      <c r="I46" s="89" t="s">
        <v>37</v>
      </c>
      <c r="J46" s="63"/>
      <c r="K46" s="63"/>
      <c r="N46" s="73">
        <f>SUM(N43:N45)</f>
        <v>-146000</v>
      </c>
      <c r="O46" s="89" t="s">
        <v>37</v>
      </c>
      <c r="P46" s="63"/>
      <c r="Q46" s="63"/>
      <c r="R46" s="63"/>
      <c r="S46" s="63"/>
      <c r="T46" s="73">
        <f>SUM(T43:T45)</f>
        <v>2544000</v>
      </c>
      <c r="U46" s="89" t="s">
        <v>37</v>
      </c>
      <c r="V46" s="63"/>
      <c r="W46" s="63"/>
      <c r="X46" s="63"/>
      <c r="Y46" s="94"/>
      <c r="Z46" s="63"/>
      <c r="AA46" s="63"/>
      <c r="AB46" s="63"/>
      <c r="AC46" s="228">
        <f>SUM(AC43:AC45)</f>
        <v>3890000</v>
      </c>
      <c r="AD46" s="89" t="s">
        <v>37</v>
      </c>
      <c r="AG46" s="397"/>
      <c r="AH46" s="397"/>
      <c r="AI46" s="397"/>
      <c r="AJ46" s="397"/>
    </row>
    <row r="47" spans="1:36" ht="18" customHeight="1" x14ac:dyDescent="0.15">
      <c r="A47" s="4"/>
      <c r="D47" s="427" t="s">
        <v>35</v>
      </c>
      <c r="E47" s="337" t="s">
        <v>71</v>
      </c>
      <c r="F47" s="338"/>
      <c r="G47" s="44" t="s">
        <v>124</v>
      </c>
      <c r="H47" s="73">
        <f>H43+H45</f>
        <v>972090</v>
      </c>
      <c r="I47" s="89" t="s">
        <v>37</v>
      </c>
      <c r="J47" s="63"/>
      <c r="K47" s="63"/>
      <c r="N47" s="73">
        <f>N43+N45</f>
        <v>-641446</v>
      </c>
      <c r="O47" s="89" t="s">
        <v>37</v>
      </c>
      <c r="P47" s="63"/>
      <c r="Q47" s="63"/>
      <c r="R47" s="63"/>
      <c r="S47" s="63"/>
      <c r="T47" s="73">
        <f>T43+T45</f>
        <v>972090</v>
      </c>
      <c r="U47" s="89" t="s">
        <v>37</v>
      </c>
      <c r="V47" s="63"/>
      <c r="W47" s="63"/>
      <c r="X47" s="63"/>
      <c r="Y47" s="94"/>
      <c r="Z47" s="63"/>
      <c r="AA47" s="63"/>
      <c r="AB47" s="63"/>
      <c r="AC47" s="228">
        <f>AC43+AC45</f>
        <v>2420040</v>
      </c>
      <c r="AD47" s="89" t="s">
        <v>37</v>
      </c>
    </row>
    <row r="48" spans="1:36" ht="18" customHeight="1" x14ac:dyDescent="0.15">
      <c r="A48" s="4"/>
      <c r="D48" s="428"/>
      <c r="E48" s="328" t="s">
        <v>153</v>
      </c>
      <c r="F48" s="42" t="s">
        <v>43</v>
      </c>
      <c r="G48" s="44" t="s">
        <v>125</v>
      </c>
      <c r="H48" s="73">
        <f>SUM(H49:H51)</f>
        <v>200000</v>
      </c>
      <c r="I48" s="89" t="s">
        <v>37</v>
      </c>
      <c r="J48" s="63"/>
      <c r="K48" s="63"/>
      <c r="N48" s="73">
        <f>SUM(N49:N51)</f>
        <v>200000</v>
      </c>
      <c r="O48" s="89" t="s">
        <v>37</v>
      </c>
      <c r="P48" s="63"/>
      <c r="Q48" s="63"/>
      <c r="R48" s="63"/>
      <c r="S48" s="63"/>
      <c r="T48" s="73">
        <f>SUM(T49:T51)</f>
        <v>1000000</v>
      </c>
      <c r="U48" s="89" t="s">
        <v>37</v>
      </c>
      <c r="V48" s="63"/>
      <c r="W48" s="63"/>
      <c r="X48" s="63"/>
      <c r="Y48" s="94"/>
      <c r="Z48" s="63"/>
      <c r="AA48" s="63"/>
      <c r="AB48" s="63"/>
      <c r="AC48" s="228">
        <f>SUM(AC49:AC51)</f>
        <v>1220000</v>
      </c>
      <c r="AD48" s="89" t="s">
        <v>37</v>
      </c>
      <c r="AG48" s="402"/>
      <c r="AH48" s="402"/>
      <c r="AI48" s="402"/>
      <c r="AJ48" s="402"/>
    </row>
    <row r="49" spans="1:36" ht="18" customHeight="1" x14ac:dyDescent="0.15">
      <c r="A49" s="4"/>
      <c r="D49" s="428"/>
      <c r="E49" s="329"/>
      <c r="F49" s="43" t="s">
        <v>110</v>
      </c>
      <c r="G49" s="44" t="s">
        <v>126</v>
      </c>
      <c r="H49" s="73">
        <v>0</v>
      </c>
      <c r="I49" s="89" t="s">
        <v>37</v>
      </c>
      <c r="J49" s="63"/>
      <c r="K49" s="63"/>
      <c r="N49" s="73">
        <v>0</v>
      </c>
      <c r="O49" s="89" t="s">
        <v>37</v>
      </c>
      <c r="P49" s="63"/>
      <c r="Q49" s="63"/>
      <c r="R49" s="63"/>
      <c r="S49" s="63"/>
      <c r="T49" s="73">
        <v>0</v>
      </c>
      <c r="U49" s="89" t="s">
        <v>37</v>
      </c>
      <c r="V49" s="63"/>
      <c r="W49" s="63"/>
      <c r="X49" s="63"/>
      <c r="Y49" s="94"/>
      <c r="Z49" s="63"/>
      <c r="AA49" s="63"/>
      <c r="AB49" s="63"/>
      <c r="AC49" s="228">
        <v>400000</v>
      </c>
      <c r="AD49" s="89" t="s">
        <v>37</v>
      </c>
      <c r="AG49" s="402"/>
      <c r="AH49" s="402"/>
      <c r="AI49" s="402"/>
      <c r="AJ49" s="402"/>
    </row>
    <row r="50" spans="1:36" ht="18" customHeight="1" x14ac:dyDescent="0.15">
      <c r="A50" s="4"/>
      <c r="D50" s="428"/>
      <c r="E50" s="330"/>
      <c r="F50" s="43" t="s">
        <v>161</v>
      </c>
      <c r="G50" s="231" t="s">
        <v>162</v>
      </c>
      <c r="H50" s="73">
        <v>0</v>
      </c>
      <c r="I50" s="89" t="s">
        <v>37</v>
      </c>
      <c r="J50" s="63"/>
      <c r="K50" s="63"/>
      <c r="N50" s="73">
        <v>0</v>
      </c>
      <c r="O50" s="89" t="s">
        <v>37</v>
      </c>
      <c r="P50" s="63"/>
      <c r="Q50" s="63"/>
      <c r="R50" s="63"/>
      <c r="S50" s="63"/>
      <c r="T50" s="73">
        <v>800000</v>
      </c>
      <c r="U50" s="89" t="s">
        <v>37</v>
      </c>
      <c r="V50" s="63"/>
      <c r="W50" s="63"/>
      <c r="X50" s="63"/>
      <c r="Y50" s="94"/>
      <c r="Z50" s="63"/>
      <c r="AA50" s="63"/>
      <c r="AB50" s="63"/>
      <c r="AC50" s="228">
        <v>800000</v>
      </c>
      <c r="AD50" s="89" t="s">
        <v>37</v>
      </c>
    </row>
    <row r="51" spans="1:36" ht="18" customHeight="1" x14ac:dyDescent="0.15">
      <c r="A51" s="4"/>
      <c r="D51" s="429"/>
      <c r="E51" s="224" t="s">
        <v>163</v>
      </c>
      <c r="F51" s="43" t="s">
        <v>160</v>
      </c>
      <c r="G51" s="44" t="s">
        <v>127</v>
      </c>
      <c r="H51" s="222">
        <v>200000</v>
      </c>
      <c r="I51" s="223" t="s">
        <v>165</v>
      </c>
      <c r="J51" s="63"/>
      <c r="K51" s="63"/>
      <c r="N51" s="222">
        <v>200000</v>
      </c>
      <c r="O51" s="223" t="s">
        <v>165</v>
      </c>
      <c r="P51" s="63"/>
      <c r="Q51" s="63"/>
      <c r="R51" s="63"/>
      <c r="S51" s="63"/>
      <c r="T51" s="222">
        <v>200000</v>
      </c>
      <c r="U51" s="223" t="s">
        <v>165</v>
      </c>
      <c r="V51" s="63"/>
      <c r="W51" s="63"/>
      <c r="X51" s="63"/>
      <c r="Y51" s="94"/>
      <c r="Z51" s="63"/>
      <c r="AA51" s="63"/>
      <c r="AB51" s="63"/>
      <c r="AC51" s="230">
        <v>20000</v>
      </c>
      <c r="AD51" s="223" t="s">
        <v>165</v>
      </c>
    </row>
    <row r="52" spans="1:36" ht="18" customHeight="1" x14ac:dyDescent="0.15">
      <c r="A52" s="4"/>
      <c r="D52" s="399" t="s">
        <v>75</v>
      </c>
      <c r="E52" s="400"/>
      <c r="F52" s="401"/>
      <c r="G52" s="44" t="s">
        <v>40</v>
      </c>
      <c r="H52" s="73">
        <f>H46-(H47+H48)</f>
        <v>1371910</v>
      </c>
      <c r="I52" s="89" t="s">
        <v>37</v>
      </c>
      <c r="J52" s="63"/>
      <c r="K52" s="63"/>
      <c r="N52" s="73">
        <f>N46-(N47+N48)</f>
        <v>295446</v>
      </c>
      <c r="O52" s="89" t="s">
        <v>37</v>
      </c>
      <c r="P52" s="63"/>
      <c r="Q52" s="63"/>
      <c r="R52" s="63"/>
      <c r="S52" s="63"/>
      <c r="T52" s="73">
        <f>T46-(T47+T48)</f>
        <v>571910</v>
      </c>
      <c r="U52" s="89" t="s">
        <v>37</v>
      </c>
      <c r="V52" s="63"/>
      <c r="W52" s="63"/>
      <c r="X52" s="63"/>
      <c r="Y52" s="94"/>
      <c r="Z52" s="63"/>
      <c r="AA52" s="63"/>
      <c r="AB52" s="63"/>
      <c r="AC52" s="228">
        <f>AC46-(AC47+AC48)</f>
        <v>249960</v>
      </c>
      <c r="AD52" s="89" t="s">
        <v>37</v>
      </c>
    </row>
    <row r="53" spans="1:36" ht="20.25" customHeight="1" x14ac:dyDescent="0.15">
      <c r="AG53" s="402"/>
      <c r="AH53" s="402"/>
      <c r="AI53" s="402"/>
      <c r="AJ53" s="402"/>
    </row>
    <row r="54" spans="1:36" ht="20.25" customHeight="1" x14ac:dyDescent="0.15">
      <c r="C54" s="414" t="s">
        <v>173</v>
      </c>
      <c r="D54" s="398" t="s">
        <v>164</v>
      </c>
      <c r="E54" s="398"/>
      <c r="F54" s="398"/>
      <c r="G54" s="398"/>
      <c r="H54" s="238">
        <v>1500000</v>
      </c>
      <c r="I54" s="233" t="s">
        <v>165</v>
      </c>
      <c r="N54" s="232">
        <v>1500000</v>
      </c>
      <c r="O54" s="233" t="s">
        <v>37</v>
      </c>
      <c r="T54" s="232">
        <v>1500000</v>
      </c>
      <c r="U54" s="233" t="s">
        <v>37</v>
      </c>
      <c r="AC54" s="232"/>
      <c r="AD54" s="233" t="s">
        <v>37</v>
      </c>
      <c r="AG54" s="402"/>
      <c r="AH54" s="402"/>
      <c r="AI54" s="402"/>
      <c r="AJ54" s="402"/>
    </row>
    <row r="55" spans="1:36" ht="20.25" customHeight="1" x14ac:dyDescent="0.15">
      <c r="C55" s="415"/>
      <c r="D55" s="416" t="s">
        <v>171</v>
      </c>
      <c r="E55" s="417"/>
      <c r="F55" s="418"/>
      <c r="G55" s="203" t="s">
        <v>172</v>
      </c>
      <c r="H55" s="240">
        <v>3000000</v>
      </c>
      <c r="I55" s="233" t="s">
        <v>37</v>
      </c>
      <c r="N55" s="240"/>
      <c r="O55" s="233" t="s">
        <v>37</v>
      </c>
      <c r="T55" s="240"/>
      <c r="U55" s="233" t="s">
        <v>37</v>
      </c>
      <c r="AC55" s="240"/>
      <c r="AD55" s="233" t="s">
        <v>37</v>
      </c>
    </row>
    <row r="56" spans="1:36" ht="20.25" customHeight="1" x14ac:dyDescent="0.15">
      <c r="C56" s="415"/>
      <c r="D56" s="419"/>
      <c r="E56" s="420"/>
      <c r="F56" s="421"/>
      <c r="G56" s="203" t="s">
        <v>170</v>
      </c>
      <c r="H56" s="240">
        <v>1500000</v>
      </c>
      <c r="I56" s="233" t="s">
        <v>169</v>
      </c>
      <c r="N56" s="240"/>
      <c r="O56" s="233" t="s">
        <v>169</v>
      </c>
      <c r="T56" s="240"/>
      <c r="U56" s="233" t="s">
        <v>169</v>
      </c>
      <c r="AC56" s="240"/>
      <c r="AD56" s="233" t="s">
        <v>169</v>
      </c>
    </row>
    <row r="57" spans="1:36" ht="20.25" customHeight="1" x14ac:dyDescent="0.15">
      <c r="C57" s="415"/>
      <c r="D57" s="416"/>
      <c r="E57" s="422"/>
      <c r="F57" s="423"/>
      <c r="G57" s="203" t="s">
        <v>172</v>
      </c>
      <c r="H57" s="240"/>
      <c r="I57" s="233" t="s">
        <v>169</v>
      </c>
      <c r="N57" s="240"/>
      <c r="O57" s="233" t="s">
        <v>169</v>
      </c>
      <c r="T57" s="240"/>
      <c r="U57" s="233" t="s">
        <v>169</v>
      </c>
      <c r="AC57" s="240"/>
      <c r="AD57" s="233" t="s">
        <v>169</v>
      </c>
    </row>
    <row r="58" spans="1:36" ht="20.25" customHeight="1" x14ac:dyDescent="0.15">
      <c r="C58" s="415"/>
      <c r="D58" s="424"/>
      <c r="E58" s="425"/>
      <c r="F58" s="426"/>
      <c r="G58" s="203" t="s">
        <v>170</v>
      </c>
      <c r="H58" s="239"/>
      <c r="I58" s="233" t="s">
        <v>169</v>
      </c>
      <c r="N58" s="239"/>
      <c r="O58" s="233" t="s">
        <v>169</v>
      </c>
      <c r="T58" s="239"/>
      <c r="U58" s="233" t="s">
        <v>169</v>
      </c>
      <c r="AC58" s="239"/>
      <c r="AD58" s="233" t="s">
        <v>169</v>
      </c>
    </row>
  </sheetData>
  <mergeCells count="98">
    <mergeCell ref="C54:C58"/>
    <mergeCell ref="D55:F56"/>
    <mergeCell ref="D57:F58"/>
    <mergeCell ref="AG53:AJ54"/>
    <mergeCell ref="AG48:AJ49"/>
    <mergeCell ref="D47:D51"/>
    <mergeCell ref="AG41:AJ46"/>
    <mergeCell ref="D54:G54"/>
    <mergeCell ref="D52:F52"/>
    <mergeCell ref="AG1:AJ2"/>
    <mergeCell ref="AG11:AJ14"/>
    <mergeCell ref="AG32:AJ33"/>
    <mergeCell ref="AG38:AJ39"/>
    <mergeCell ref="Y3:Z3"/>
    <mergeCell ref="AA3:AB3"/>
    <mergeCell ref="AC3:AD3"/>
    <mergeCell ref="R3:S3"/>
    <mergeCell ref="T3:U3"/>
    <mergeCell ref="Y34:Z34"/>
    <mergeCell ref="AA34:AB34"/>
    <mergeCell ref="D35:E35"/>
    <mergeCell ref="F35:G35"/>
    <mergeCell ref="A2:B2"/>
    <mergeCell ref="D2:I2"/>
    <mergeCell ref="J2:O2"/>
    <mergeCell ref="P2:U2"/>
    <mergeCell ref="Y2:AD2"/>
    <mergeCell ref="W2:W3"/>
    <mergeCell ref="L3:M3"/>
    <mergeCell ref="N3:O3"/>
    <mergeCell ref="P3:Q3"/>
    <mergeCell ref="A3:B3"/>
    <mergeCell ref="D3:E3"/>
    <mergeCell ref="F3:G3"/>
    <mergeCell ref="H3:I3"/>
    <mergeCell ref="J3:K3"/>
    <mergeCell ref="AA35:AB35"/>
    <mergeCell ref="D34:E34"/>
    <mergeCell ref="F34:G34"/>
    <mergeCell ref="J34:K34"/>
    <mergeCell ref="L34:M34"/>
    <mergeCell ref="P34:Q34"/>
    <mergeCell ref="R34:S34"/>
    <mergeCell ref="J35:K35"/>
    <mergeCell ref="L35:M35"/>
    <mergeCell ref="P35:Q35"/>
    <mergeCell ref="R35:S35"/>
    <mergeCell ref="Y35:Z35"/>
    <mergeCell ref="Y36:Z36"/>
    <mergeCell ref="AA36:AB36"/>
    <mergeCell ref="D37:E37"/>
    <mergeCell ref="F37:G37"/>
    <mergeCell ref="J37:K37"/>
    <mergeCell ref="L37:M37"/>
    <mergeCell ref="P37:Q37"/>
    <mergeCell ref="R37:S37"/>
    <mergeCell ref="Y37:Z37"/>
    <mergeCell ref="AA37:AB37"/>
    <mergeCell ref="D36:E36"/>
    <mergeCell ref="F36:G36"/>
    <mergeCell ref="J36:K36"/>
    <mergeCell ref="L36:M36"/>
    <mergeCell ref="P36:Q36"/>
    <mergeCell ref="R36:S36"/>
    <mergeCell ref="Y38:Z38"/>
    <mergeCell ref="AA38:AB38"/>
    <mergeCell ref="D39:E39"/>
    <mergeCell ref="F39:G39"/>
    <mergeCell ref="J39:K39"/>
    <mergeCell ref="L39:M39"/>
    <mergeCell ref="P39:Q39"/>
    <mergeCell ref="R39:S39"/>
    <mergeCell ref="Y39:Z39"/>
    <mergeCell ref="AA39:AB39"/>
    <mergeCell ref="D38:E38"/>
    <mergeCell ref="F38:G38"/>
    <mergeCell ref="J38:K38"/>
    <mergeCell ref="L38:M38"/>
    <mergeCell ref="P38:Q38"/>
    <mergeCell ref="R38:S38"/>
    <mergeCell ref="A36:A39"/>
    <mergeCell ref="D43:D46"/>
    <mergeCell ref="E48:E50"/>
    <mergeCell ref="A4:A10"/>
    <mergeCell ref="A11:A31"/>
    <mergeCell ref="E43:F43"/>
    <mergeCell ref="E44:F44"/>
    <mergeCell ref="E45:F45"/>
    <mergeCell ref="E46:F46"/>
    <mergeCell ref="E47:F47"/>
    <mergeCell ref="A34:B34"/>
    <mergeCell ref="A32:B32"/>
    <mergeCell ref="A33:B33"/>
    <mergeCell ref="AG9:AK9"/>
    <mergeCell ref="AG23:AJ23"/>
    <mergeCell ref="AG24:AJ25"/>
    <mergeCell ref="AG26:AJ29"/>
    <mergeCell ref="AG21:AJ22"/>
  </mergeCells>
  <phoneticPr fontId="19"/>
  <printOptions horizontalCentered="1"/>
  <pageMargins left="0.39370078740157483" right="0.39370078740157483" top="0.78740157480314965" bottom="0.39370078740157483" header="0" footer="0"/>
  <pageSetup paperSize="9" scale="4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54"/>
  <sheetViews>
    <sheetView view="pageBreakPreview" topLeftCell="A31" zoomScaleNormal="90" zoomScaleSheetLayoutView="100" workbookViewId="0">
      <selection activeCell="J63" sqref="J63"/>
    </sheetView>
  </sheetViews>
  <sheetFormatPr defaultRowHeight="13.5" x14ac:dyDescent="0.15"/>
  <cols>
    <col min="1" max="1" width="3.25" customWidth="1"/>
    <col min="2" max="2" width="13.125" customWidth="1"/>
    <col min="3" max="3" width="8.75" customWidth="1"/>
    <col min="4" max="4" width="3.75" customWidth="1"/>
    <col min="5" max="5" width="8.75" customWidth="1"/>
    <col min="6" max="6" width="3.75" customWidth="1"/>
    <col min="7" max="7" width="8.75" customWidth="1"/>
    <col min="8" max="8" width="3.75" customWidth="1"/>
    <col min="9" max="9" width="8.75" customWidth="1"/>
    <col min="10" max="10" width="3.75" customWidth="1"/>
    <col min="11" max="11" width="8.75" customWidth="1"/>
    <col min="12" max="12" width="3.75" customWidth="1"/>
    <col min="13" max="13" width="8.75" customWidth="1"/>
    <col min="14" max="14" width="3.75" customWidth="1"/>
    <col min="15" max="15" width="8.75" customWidth="1"/>
    <col min="16" max="16" width="3.75" customWidth="1"/>
    <col min="17" max="17" width="8.75" customWidth="1"/>
    <col min="18" max="18" width="3.75" customWidth="1"/>
    <col min="19" max="19" width="8.75" customWidth="1"/>
    <col min="20" max="20" width="3.75" customWidth="1"/>
    <col min="21" max="21" width="8.75" customWidth="1"/>
    <col min="22" max="22" width="3.75" customWidth="1"/>
    <col min="23" max="23" width="8.75" customWidth="1"/>
    <col min="24" max="24" width="3.75" customWidth="1"/>
    <col min="25" max="25" width="8.75" customWidth="1"/>
    <col min="26" max="26" width="3.75" customWidth="1"/>
    <col min="27" max="27" width="8.75" customWidth="1"/>
    <col min="28" max="28" width="3.75" customWidth="1"/>
    <col min="29" max="29" width="8.75" customWidth="1"/>
    <col min="30" max="30" width="3.75" customWidth="1"/>
    <col min="31" max="31" width="8.75" customWidth="1"/>
    <col min="32" max="32" width="3.75" customWidth="1"/>
    <col min="33" max="33" width="2.75" customWidth="1"/>
  </cols>
  <sheetData>
    <row r="1" spans="1:32" ht="18" customHeight="1" thickBot="1" x14ac:dyDescent="0.2">
      <c r="A1" s="1"/>
      <c r="B1" s="5" t="s">
        <v>1</v>
      </c>
      <c r="C1" s="1"/>
      <c r="D1" s="1"/>
      <c r="E1" s="1"/>
      <c r="F1" s="53" t="s">
        <v>3</v>
      </c>
      <c r="G1" s="64"/>
      <c r="H1" s="1"/>
      <c r="I1" s="1"/>
      <c r="J1" s="1"/>
      <c r="K1" s="1"/>
      <c r="L1" s="53"/>
      <c r="M1" s="64"/>
      <c r="N1" s="1"/>
      <c r="O1" s="1"/>
      <c r="P1" s="1"/>
      <c r="Q1" s="1"/>
      <c r="R1" s="1"/>
      <c r="S1" s="1"/>
      <c r="T1" s="1"/>
      <c r="U1" s="1"/>
      <c r="V1" s="1"/>
      <c r="W1" s="1"/>
      <c r="X1" s="1"/>
      <c r="Y1" s="1"/>
      <c r="Z1" s="1"/>
      <c r="AA1" s="1"/>
      <c r="AB1" s="1" t="s">
        <v>8</v>
      </c>
      <c r="AC1" s="1"/>
      <c r="AD1" s="1"/>
      <c r="AE1" s="1"/>
      <c r="AF1" s="1"/>
    </row>
    <row r="2" spans="1:32" ht="18" customHeight="1" x14ac:dyDescent="0.15">
      <c r="A2" s="371" t="s">
        <v>6</v>
      </c>
      <c r="B2" s="372"/>
      <c r="C2" s="440" t="s">
        <v>135</v>
      </c>
      <c r="D2" s="441"/>
      <c r="E2" s="242" t="s">
        <v>137</v>
      </c>
      <c r="F2" s="245"/>
      <c r="G2" s="245" t="s">
        <v>136</v>
      </c>
      <c r="H2" s="246"/>
      <c r="I2" s="440" t="s">
        <v>138</v>
      </c>
      <c r="J2" s="441"/>
      <c r="K2" s="242" t="s">
        <v>137</v>
      </c>
      <c r="L2" s="245"/>
      <c r="M2" s="245" t="s">
        <v>136</v>
      </c>
      <c r="N2" s="246"/>
      <c r="O2" s="440" t="s">
        <v>22</v>
      </c>
      <c r="P2" s="441"/>
      <c r="Q2" s="242" t="s">
        <v>137</v>
      </c>
      <c r="R2" s="245"/>
      <c r="S2" s="245" t="s">
        <v>136</v>
      </c>
      <c r="T2" s="246"/>
      <c r="U2" s="440" t="s">
        <v>33</v>
      </c>
      <c r="V2" s="441"/>
      <c r="W2" s="242" t="s">
        <v>137</v>
      </c>
      <c r="X2" s="245"/>
      <c r="Y2" s="245" t="s">
        <v>136</v>
      </c>
      <c r="Z2" s="246"/>
      <c r="AA2" s="440" t="s">
        <v>122</v>
      </c>
      <c r="AB2" s="441"/>
      <c r="AC2" s="242" t="s">
        <v>137</v>
      </c>
      <c r="AD2" s="245"/>
      <c r="AE2" s="245" t="s">
        <v>136</v>
      </c>
      <c r="AF2" s="246"/>
    </row>
    <row r="3" spans="1:32" ht="18" customHeight="1" thickBot="1" x14ac:dyDescent="0.2">
      <c r="A3" s="388" t="s">
        <v>10</v>
      </c>
      <c r="B3" s="389"/>
      <c r="C3" s="390"/>
      <c r="D3" s="439"/>
      <c r="E3" s="437"/>
      <c r="F3" s="438"/>
      <c r="G3" s="384" t="s">
        <v>11</v>
      </c>
      <c r="H3" s="394"/>
      <c r="I3" s="390"/>
      <c r="J3" s="439"/>
      <c r="K3" s="437"/>
      <c r="L3" s="438"/>
      <c r="M3" s="384" t="s">
        <v>11</v>
      </c>
      <c r="N3" s="394"/>
      <c r="O3" s="390"/>
      <c r="P3" s="439"/>
      <c r="Q3" s="437"/>
      <c r="R3" s="438"/>
      <c r="S3" s="384" t="s">
        <v>11</v>
      </c>
      <c r="T3" s="394"/>
      <c r="U3" s="390"/>
      <c r="V3" s="439"/>
      <c r="W3" s="437"/>
      <c r="X3" s="438"/>
      <c r="Y3" s="384" t="s">
        <v>11</v>
      </c>
      <c r="Z3" s="394"/>
      <c r="AA3" s="390"/>
      <c r="AB3" s="439"/>
      <c r="AC3" s="437"/>
      <c r="AD3" s="438"/>
      <c r="AE3" s="384" t="s">
        <v>11</v>
      </c>
      <c r="AF3" s="394"/>
    </row>
    <row r="4" spans="1:32" s="316" customFormat="1" ht="18" customHeight="1" thickTop="1" x14ac:dyDescent="0.15">
      <c r="A4" s="331" t="s">
        <v>13</v>
      </c>
      <c r="B4" s="309" t="s">
        <v>15</v>
      </c>
      <c r="C4" s="310"/>
      <c r="D4" s="311" t="s">
        <v>176</v>
      </c>
      <c r="E4" s="312"/>
      <c r="F4" s="313" t="s">
        <v>176</v>
      </c>
      <c r="G4" s="314">
        <f>+C4+E4</f>
        <v>0</v>
      </c>
      <c r="H4" s="315" t="s">
        <v>176</v>
      </c>
      <c r="I4" s="310"/>
      <c r="J4" s="311" t="s">
        <v>176</v>
      </c>
      <c r="K4" s="312"/>
      <c r="L4" s="313" t="s">
        <v>176</v>
      </c>
      <c r="M4" s="314">
        <f>+I4+K4</f>
        <v>0</v>
      </c>
      <c r="N4" s="315" t="s">
        <v>176</v>
      </c>
      <c r="O4" s="310"/>
      <c r="P4" s="311" t="s">
        <v>176</v>
      </c>
      <c r="Q4" s="312"/>
      <c r="R4" s="313" t="s">
        <v>176</v>
      </c>
      <c r="S4" s="314">
        <f>+O4+Q4</f>
        <v>0</v>
      </c>
      <c r="T4" s="315" t="s">
        <v>176</v>
      </c>
      <c r="U4" s="310"/>
      <c r="V4" s="311" t="s">
        <v>176</v>
      </c>
      <c r="W4" s="312"/>
      <c r="X4" s="313" t="s">
        <v>176</v>
      </c>
      <c r="Y4" s="314">
        <f>+U4+W4</f>
        <v>0</v>
      </c>
      <c r="Z4" s="315" t="s">
        <v>176</v>
      </c>
      <c r="AA4" s="310"/>
      <c r="AB4" s="311" t="s">
        <v>176</v>
      </c>
      <c r="AC4" s="312"/>
      <c r="AD4" s="313" t="s">
        <v>176</v>
      </c>
      <c r="AE4" s="314">
        <f>+AA4+AC4</f>
        <v>0</v>
      </c>
      <c r="AF4" s="315" t="s">
        <v>176</v>
      </c>
    </row>
    <row r="5" spans="1:32" ht="18" customHeight="1" x14ac:dyDescent="0.15">
      <c r="A5" s="332"/>
      <c r="B5" s="7" t="s">
        <v>4</v>
      </c>
      <c r="C5" s="124"/>
      <c r="D5" s="32" t="s">
        <v>177</v>
      </c>
      <c r="E5" s="37"/>
      <c r="F5" s="145" t="s">
        <v>177</v>
      </c>
      <c r="G5" s="66" t="s">
        <v>29</v>
      </c>
      <c r="H5" s="149"/>
      <c r="I5" s="124"/>
      <c r="J5" s="32" t="s">
        <v>177</v>
      </c>
      <c r="K5" s="37"/>
      <c r="L5" s="145" t="s">
        <v>177</v>
      </c>
      <c r="M5" s="66" t="s">
        <v>29</v>
      </c>
      <c r="N5" s="149"/>
      <c r="O5" s="124"/>
      <c r="P5" s="32" t="s">
        <v>177</v>
      </c>
      <c r="Q5" s="37"/>
      <c r="R5" s="145" t="s">
        <v>177</v>
      </c>
      <c r="S5" s="66" t="s">
        <v>29</v>
      </c>
      <c r="T5" s="149"/>
      <c r="U5" s="124"/>
      <c r="V5" s="32" t="s">
        <v>177</v>
      </c>
      <c r="W5" s="37"/>
      <c r="X5" s="145" t="s">
        <v>177</v>
      </c>
      <c r="Y5" s="66" t="s">
        <v>29</v>
      </c>
      <c r="Z5" s="149"/>
      <c r="AA5" s="124"/>
      <c r="AB5" s="32" t="s">
        <v>177</v>
      </c>
      <c r="AC5" s="37"/>
      <c r="AD5" s="145" t="s">
        <v>177</v>
      </c>
      <c r="AE5" s="66" t="s">
        <v>29</v>
      </c>
      <c r="AF5" s="149"/>
    </row>
    <row r="6" spans="1:32" ht="18" customHeight="1" x14ac:dyDescent="0.15">
      <c r="A6" s="332"/>
      <c r="B6" s="7" t="s">
        <v>30</v>
      </c>
      <c r="C6" s="124">
        <f>+C4*C5</f>
        <v>0</v>
      </c>
      <c r="D6" s="32" t="s">
        <v>7</v>
      </c>
      <c r="E6" s="37">
        <f>+E4*E5/1000</f>
        <v>0</v>
      </c>
      <c r="F6" s="145" t="s">
        <v>7</v>
      </c>
      <c r="G6" s="66" t="s">
        <v>29</v>
      </c>
      <c r="H6" s="149"/>
      <c r="I6" s="124">
        <f>+I4*I5</f>
        <v>0</v>
      </c>
      <c r="J6" s="32" t="s">
        <v>7</v>
      </c>
      <c r="K6" s="37">
        <f>+K4*K5/1000</f>
        <v>0</v>
      </c>
      <c r="L6" s="145" t="s">
        <v>7</v>
      </c>
      <c r="M6" s="66" t="s">
        <v>29</v>
      </c>
      <c r="N6" s="149"/>
      <c r="O6" s="124">
        <f>+O4*O5</f>
        <v>0</v>
      </c>
      <c r="P6" s="32" t="s">
        <v>7</v>
      </c>
      <c r="Q6" s="37">
        <f>+Q4*Q5/1000</f>
        <v>0</v>
      </c>
      <c r="R6" s="145" t="s">
        <v>7</v>
      </c>
      <c r="S6" s="66" t="s">
        <v>29</v>
      </c>
      <c r="T6" s="149"/>
      <c r="U6" s="124">
        <f>+U4*U5</f>
        <v>0</v>
      </c>
      <c r="V6" s="32" t="s">
        <v>7</v>
      </c>
      <c r="W6" s="37">
        <f>+W4*W5/1000</f>
        <v>0</v>
      </c>
      <c r="X6" s="145" t="s">
        <v>7</v>
      </c>
      <c r="Y6" s="66" t="s">
        <v>29</v>
      </c>
      <c r="Z6" s="149"/>
      <c r="AA6" s="124">
        <f>+AA4*AA5</f>
        <v>0</v>
      </c>
      <c r="AB6" s="32" t="s">
        <v>7</v>
      </c>
      <c r="AC6" s="37">
        <f>+AC4*AC5/1000</f>
        <v>0</v>
      </c>
      <c r="AD6" s="145" t="s">
        <v>7</v>
      </c>
      <c r="AE6" s="66" t="s">
        <v>29</v>
      </c>
      <c r="AF6" s="149"/>
    </row>
    <row r="7" spans="1:32" ht="18" customHeight="1" x14ac:dyDescent="0.15">
      <c r="A7" s="332"/>
      <c r="B7" s="8" t="s">
        <v>5</v>
      </c>
      <c r="C7" s="125"/>
      <c r="D7" s="33" t="s">
        <v>37</v>
      </c>
      <c r="E7" s="157"/>
      <c r="F7" s="56" t="s">
        <v>37</v>
      </c>
      <c r="G7" s="247" t="s">
        <v>29</v>
      </c>
      <c r="H7" s="150"/>
      <c r="I7" s="125"/>
      <c r="J7" s="33" t="s">
        <v>37</v>
      </c>
      <c r="K7" s="157"/>
      <c r="L7" s="56" t="s">
        <v>37</v>
      </c>
      <c r="M7" s="247" t="s">
        <v>29</v>
      </c>
      <c r="N7" s="150"/>
      <c r="O7" s="125"/>
      <c r="P7" s="33" t="s">
        <v>37</v>
      </c>
      <c r="Q7" s="157"/>
      <c r="R7" s="56" t="s">
        <v>37</v>
      </c>
      <c r="S7" s="247" t="s">
        <v>29</v>
      </c>
      <c r="T7" s="150"/>
      <c r="U7" s="125"/>
      <c r="V7" s="33" t="s">
        <v>37</v>
      </c>
      <c r="W7" s="157"/>
      <c r="X7" s="56" t="s">
        <v>37</v>
      </c>
      <c r="Y7" s="247" t="s">
        <v>29</v>
      </c>
      <c r="Z7" s="150"/>
      <c r="AA7" s="125"/>
      <c r="AB7" s="33" t="s">
        <v>37</v>
      </c>
      <c r="AC7" s="157"/>
      <c r="AD7" s="56" t="s">
        <v>37</v>
      </c>
      <c r="AE7" s="247" t="s">
        <v>29</v>
      </c>
      <c r="AF7" s="150"/>
    </row>
    <row r="8" spans="1:32" ht="18" customHeight="1" x14ac:dyDescent="0.15">
      <c r="A8" s="332"/>
      <c r="B8" s="9" t="s">
        <v>38</v>
      </c>
      <c r="C8" s="126">
        <f>+C6*C7</f>
        <v>0</v>
      </c>
      <c r="D8" s="34" t="s">
        <v>37</v>
      </c>
      <c r="E8" s="47">
        <f>+E6*E7</f>
        <v>0</v>
      </c>
      <c r="F8" s="57" t="s">
        <v>37</v>
      </c>
      <c r="G8" s="47">
        <f>+C8+E8</f>
        <v>0</v>
      </c>
      <c r="H8" s="151" t="s">
        <v>37</v>
      </c>
      <c r="I8" s="126">
        <f>+I6*I7</f>
        <v>0</v>
      </c>
      <c r="J8" s="34" t="s">
        <v>37</v>
      </c>
      <c r="K8" s="47">
        <f>+K6*K7</f>
        <v>0</v>
      </c>
      <c r="L8" s="57" t="s">
        <v>37</v>
      </c>
      <c r="M8" s="47">
        <f>+I8+K8</f>
        <v>0</v>
      </c>
      <c r="N8" s="151" t="s">
        <v>37</v>
      </c>
      <c r="O8" s="126">
        <f>+O6*O7</f>
        <v>0</v>
      </c>
      <c r="P8" s="34" t="s">
        <v>37</v>
      </c>
      <c r="Q8" s="47">
        <f>+Q6*Q7</f>
        <v>0</v>
      </c>
      <c r="R8" s="57" t="s">
        <v>37</v>
      </c>
      <c r="S8" s="47">
        <f>+O8+Q8</f>
        <v>0</v>
      </c>
      <c r="T8" s="151" t="s">
        <v>37</v>
      </c>
      <c r="U8" s="126">
        <f>+U6*U7</f>
        <v>0</v>
      </c>
      <c r="V8" s="34" t="s">
        <v>37</v>
      </c>
      <c r="W8" s="47">
        <f>+W6*W7</f>
        <v>0</v>
      </c>
      <c r="X8" s="57" t="s">
        <v>37</v>
      </c>
      <c r="Y8" s="47">
        <f>+U8+W8</f>
        <v>0</v>
      </c>
      <c r="Z8" s="151" t="s">
        <v>37</v>
      </c>
      <c r="AA8" s="126">
        <f>+AA6*AA7</f>
        <v>0</v>
      </c>
      <c r="AB8" s="34" t="s">
        <v>37</v>
      </c>
      <c r="AC8" s="47">
        <f>+AC6*AC7</f>
        <v>0</v>
      </c>
      <c r="AD8" s="57" t="s">
        <v>37</v>
      </c>
      <c r="AE8" s="47">
        <f>+AA8+AC8</f>
        <v>0</v>
      </c>
      <c r="AF8" s="151" t="s">
        <v>37</v>
      </c>
    </row>
    <row r="9" spans="1:32" ht="18" customHeight="1" x14ac:dyDescent="0.15">
      <c r="A9" s="332"/>
      <c r="B9" s="7" t="s">
        <v>41</v>
      </c>
      <c r="C9" s="124"/>
      <c r="D9" s="32" t="s">
        <v>37</v>
      </c>
      <c r="E9" s="37"/>
      <c r="F9" s="145" t="s">
        <v>37</v>
      </c>
      <c r="G9" s="37">
        <f>+C9+E9</f>
        <v>0</v>
      </c>
      <c r="H9" s="149" t="s">
        <v>37</v>
      </c>
      <c r="I9" s="124"/>
      <c r="J9" s="32" t="s">
        <v>37</v>
      </c>
      <c r="K9" s="37"/>
      <c r="L9" s="145" t="s">
        <v>37</v>
      </c>
      <c r="M9" s="37">
        <f>+I9+K9</f>
        <v>0</v>
      </c>
      <c r="N9" s="149" t="s">
        <v>37</v>
      </c>
      <c r="O9" s="124"/>
      <c r="P9" s="32" t="s">
        <v>37</v>
      </c>
      <c r="Q9" s="37"/>
      <c r="R9" s="145" t="s">
        <v>37</v>
      </c>
      <c r="S9" s="37">
        <f>+O9+Q9</f>
        <v>0</v>
      </c>
      <c r="T9" s="149" t="s">
        <v>37</v>
      </c>
      <c r="U9" s="124"/>
      <c r="V9" s="32" t="s">
        <v>37</v>
      </c>
      <c r="W9" s="37"/>
      <c r="X9" s="145" t="s">
        <v>37</v>
      </c>
      <c r="Y9" s="37">
        <f>+U9+W9</f>
        <v>0</v>
      </c>
      <c r="Z9" s="149" t="s">
        <v>37</v>
      </c>
      <c r="AA9" s="124"/>
      <c r="AB9" s="32" t="s">
        <v>37</v>
      </c>
      <c r="AC9" s="37"/>
      <c r="AD9" s="145" t="s">
        <v>37</v>
      </c>
      <c r="AE9" s="37">
        <f>+AA9+AC9</f>
        <v>0</v>
      </c>
      <c r="AF9" s="149" t="s">
        <v>37</v>
      </c>
    </row>
    <row r="10" spans="1:32" ht="18" customHeight="1" x14ac:dyDescent="0.15">
      <c r="A10" s="333"/>
      <c r="B10" s="10" t="s">
        <v>43</v>
      </c>
      <c r="C10" s="127">
        <f>SUM(C8:C9)</f>
        <v>0</v>
      </c>
      <c r="D10" s="158" t="s">
        <v>37</v>
      </c>
      <c r="E10" s="48">
        <f>SUM(E8:E9)</f>
        <v>0</v>
      </c>
      <c r="F10" s="58" t="s">
        <v>37</v>
      </c>
      <c r="G10" s="158">
        <f>SUM(G8:G9)</f>
        <v>0</v>
      </c>
      <c r="H10" s="152" t="s">
        <v>37</v>
      </c>
      <c r="I10" s="127">
        <f>SUM(I8:I9)</f>
        <v>0</v>
      </c>
      <c r="J10" s="158" t="s">
        <v>37</v>
      </c>
      <c r="K10" s="48">
        <f>SUM(K8:K9)</f>
        <v>0</v>
      </c>
      <c r="L10" s="58" t="s">
        <v>37</v>
      </c>
      <c r="M10" s="158">
        <f>SUM(M8:M9)</f>
        <v>0</v>
      </c>
      <c r="N10" s="152" t="s">
        <v>37</v>
      </c>
      <c r="O10" s="127">
        <f>SUM(O8:O9)</f>
        <v>0</v>
      </c>
      <c r="P10" s="158" t="s">
        <v>37</v>
      </c>
      <c r="Q10" s="48">
        <f>SUM(Q8:Q9)</f>
        <v>0</v>
      </c>
      <c r="R10" s="58" t="s">
        <v>37</v>
      </c>
      <c r="S10" s="158">
        <f>SUM(S8:S9)</f>
        <v>0</v>
      </c>
      <c r="T10" s="152" t="s">
        <v>37</v>
      </c>
      <c r="U10" s="127">
        <f>SUM(U8:U9)</f>
        <v>0</v>
      </c>
      <c r="V10" s="158" t="s">
        <v>37</v>
      </c>
      <c r="W10" s="48">
        <f>SUM(W8:W9)</f>
        <v>0</v>
      </c>
      <c r="X10" s="58" t="s">
        <v>37</v>
      </c>
      <c r="Y10" s="158">
        <f>SUM(Y8:Y9)</f>
        <v>0</v>
      </c>
      <c r="Z10" s="152" t="s">
        <v>37</v>
      </c>
      <c r="AA10" s="127">
        <f>SUM(AA8:AA9)</f>
        <v>0</v>
      </c>
      <c r="AB10" s="158" t="s">
        <v>37</v>
      </c>
      <c r="AC10" s="48">
        <f>SUM(AC8:AC9)</f>
        <v>0</v>
      </c>
      <c r="AD10" s="58" t="s">
        <v>37</v>
      </c>
      <c r="AE10" s="158">
        <f>SUM(AE8:AE9)</f>
        <v>0</v>
      </c>
      <c r="AF10" s="152" t="s">
        <v>37</v>
      </c>
    </row>
    <row r="11" spans="1:32" ht="18" customHeight="1" x14ac:dyDescent="0.15">
      <c r="A11" s="334" t="s">
        <v>44</v>
      </c>
      <c r="B11" s="11" t="s">
        <v>45</v>
      </c>
      <c r="C11" s="23"/>
      <c r="D11" s="36" t="s">
        <v>37</v>
      </c>
      <c r="E11" s="49"/>
      <c r="F11" s="59" t="s">
        <v>37</v>
      </c>
      <c r="G11" s="36">
        <f t="shared" ref="G11:G26" si="0">+C11+E11</f>
        <v>0</v>
      </c>
      <c r="H11" s="153" t="s">
        <v>37</v>
      </c>
      <c r="I11" s="23"/>
      <c r="J11" s="36" t="s">
        <v>37</v>
      </c>
      <c r="K11" s="49"/>
      <c r="L11" s="59" t="s">
        <v>37</v>
      </c>
      <c r="M11" s="36">
        <f t="shared" ref="M11:M14" si="1">+I11+K11</f>
        <v>0</v>
      </c>
      <c r="N11" s="153" t="s">
        <v>37</v>
      </c>
      <c r="O11" s="23"/>
      <c r="P11" s="36" t="s">
        <v>37</v>
      </c>
      <c r="Q11" s="49"/>
      <c r="R11" s="59" t="s">
        <v>37</v>
      </c>
      <c r="S11" s="36">
        <f t="shared" ref="S11:S14" si="2">+O11+Q11</f>
        <v>0</v>
      </c>
      <c r="T11" s="153" t="s">
        <v>37</v>
      </c>
      <c r="U11" s="23"/>
      <c r="V11" s="36" t="s">
        <v>37</v>
      </c>
      <c r="W11" s="49"/>
      <c r="X11" s="59" t="s">
        <v>37</v>
      </c>
      <c r="Y11" s="36">
        <f t="shared" ref="Y11:Y14" si="3">+U11+W11</f>
        <v>0</v>
      </c>
      <c r="Z11" s="153" t="s">
        <v>37</v>
      </c>
      <c r="AA11" s="23"/>
      <c r="AB11" s="36" t="s">
        <v>37</v>
      </c>
      <c r="AC11" s="49"/>
      <c r="AD11" s="59" t="s">
        <v>37</v>
      </c>
      <c r="AE11" s="36">
        <f t="shared" ref="AE11:AE14" si="4">+AA11+AC11</f>
        <v>0</v>
      </c>
      <c r="AF11" s="153" t="s">
        <v>37</v>
      </c>
    </row>
    <row r="12" spans="1:32" ht="18" customHeight="1" x14ac:dyDescent="0.15">
      <c r="A12" s="334"/>
      <c r="B12" s="7" t="s">
        <v>46</v>
      </c>
      <c r="C12" s="130"/>
      <c r="D12" s="37" t="s">
        <v>37</v>
      </c>
      <c r="E12" s="50"/>
      <c r="F12" s="145" t="s">
        <v>37</v>
      </c>
      <c r="G12" s="37">
        <f t="shared" si="0"/>
        <v>0</v>
      </c>
      <c r="H12" s="149" t="s">
        <v>37</v>
      </c>
      <c r="I12" s="130"/>
      <c r="J12" s="37" t="s">
        <v>37</v>
      </c>
      <c r="K12" s="50"/>
      <c r="L12" s="145" t="s">
        <v>37</v>
      </c>
      <c r="M12" s="37">
        <f t="shared" si="1"/>
        <v>0</v>
      </c>
      <c r="N12" s="149" t="s">
        <v>37</v>
      </c>
      <c r="O12" s="130"/>
      <c r="P12" s="37" t="s">
        <v>37</v>
      </c>
      <c r="Q12" s="50"/>
      <c r="R12" s="145" t="s">
        <v>37</v>
      </c>
      <c r="S12" s="37">
        <f t="shared" si="2"/>
        <v>0</v>
      </c>
      <c r="T12" s="149" t="s">
        <v>37</v>
      </c>
      <c r="U12" s="130"/>
      <c r="V12" s="37" t="s">
        <v>37</v>
      </c>
      <c r="W12" s="50"/>
      <c r="X12" s="145" t="s">
        <v>37</v>
      </c>
      <c r="Y12" s="37">
        <f t="shared" si="3"/>
        <v>0</v>
      </c>
      <c r="Z12" s="149" t="s">
        <v>37</v>
      </c>
      <c r="AA12" s="130"/>
      <c r="AB12" s="37" t="s">
        <v>37</v>
      </c>
      <c r="AC12" s="50"/>
      <c r="AD12" s="145" t="s">
        <v>37</v>
      </c>
      <c r="AE12" s="37">
        <f t="shared" si="4"/>
        <v>0</v>
      </c>
      <c r="AF12" s="149" t="s">
        <v>37</v>
      </c>
    </row>
    <row r="13" spans="1:32" ht="18" customHeight="1" x14ac:dyDescent="0.15">
      <c r="A13" s="334"/>
      <c r="B13" s="7" t="s">
        <v>9</v>
      </c>
      <c r="C13" s="130"/>
      <c r="D13" s="37" t="s">
        <v>37</v>
      </c>
      <c r="E13" s="50"/>
      <c r="F13" s="145" t="s">
        <v>37</v>
      </c>
      <c r="G13" s="37">
        <f t="shared" si="0"/>
        <v>0</v>
      </c>
      <c r="H13" s="149" t="s">
        <v>37</v>
      </c>
      <c r="I13" s="130"/>
      <c r="J13" s="37" t="s">
        <v>37</v>
      </c>
      <c r="K13" s="50"/>
      <c r="L13" s="145" t="s">
        <v>37</v>
      </c>
      <c r="M13" s="37">
        <f t="shared" si="1"/>
        <v>0</v>
      </c>
      <c r="N13" s="149" t="s">
        <v>37</v>
      </c>
      <c r="O13" s="130"/>
      <c r="P13" s="37" t="s">
        <v>37</v>
      </c>
      <c r="Q13" s="50"/>
      <c r="R13" s="145" t="s">
        <v>37</v>
      </c>
      <c r="S13" s="37">
        <f t="shared" si="2"/>
        <v>0</v>
      </c>
      <c r="T13" s="149" t="s">
        <v>37</v>
      </c>
      <c r="U13" s="130"/>
      <c r="V13" s="37" t="s">
        <v>37</v>
      </c>
      <c r="W13" s="50"/>
      <c r="X13" s="145" t="s">
        <v>37</v>
      </c>
      <c r="Y13" s="37">
        <f t="shared" si="3"/>
        <v>0</v>
      </c>
      <c r="Z13" s="149" t="s">
        <v>37</v>
      </c>
      <c r="AA13" s="130"/>
      <c r="AB13" s="37" t="s">
        <v>37</v>
      </c>
      <c r="AC13" s="50"/>
      <c r="AD13" s="145" t="s">
        <v>37</v>
      </c>
      <c r="AE13" s="37">
        <f t="shared" si="4"/>
        <v>0</v>
      </c>
      <c r="AF13" s="149" t="s">
        <v>37</v>
      </c>
    </row>
    <row r="14" spans="1:32" ht="18" customHeight="1" x14ac:dyDescent="0.15">
      <c r="A14" s="334"/>
      <c r="B14" s="7" t="s">
        <v>47</v>
      </c>
      <c r="C14" s="130"/>
      <c r="D14" s="37" t="s">
        <v>37</v>
      </c>
      <c r="E14" s="50"/>
      <c r="F14" s="145" t="s">
        <v>37</v>
      </c>
      <c r="G14" s="37">
        <f t="shared" si="0"/>
        <v>0</v>
      </c>
      <c r="H14" s="149" t="s">
        <v>37</v>
      </c>
      <c r="I14" s="130"/>
      <c r="J14" s="37" t="s">
        <v>37</v>
      </c>
      <c r="K14" s="50"/>
      <c r="L14" s="145" t="s">
        <v>37</v>
      </c>
      <c r="M14" s="37">
        <f t="shared" si="1"/>
        <v>0</v>
      </c>
      <c r="N14" s="149" t="s">
        <v>37</v>
      </c>
      <c r="O14" s="130"/>
      <c r="P14" s="37" t="s">
        <v>37</v>
      </c>
      <c r="Q14" s="50"/>
      <c r="R14" s="145" t="s">
        <v>37</v>
      </c>
      <c r="S14" s="37">
        <f t="shared" si="2"/>
        <v>0</v>
      </c>
      <c r="T14" s="149" t="s">
        <v>37</v>
      </c>
      <c r="U14" s="130"/>
      <c r="V14" s="37" t="s">
        <v>37</v>
      </c>
      <c r="W14" s="50"/>
      <c r="X14" s="145" t="s">
        <v>37</v>
      </c>
      <c r="Y14" s="37">
        <f t="shared" si="3"/>
        <v>0</v>
      </c>
      <c r="Z14" s="149" t="s">
        <v>37</v>
      </c>
      <c r="AA14" s="130"/>
      <c r="AB14" s="37" t="s">
        <v>37</v>
      </c>
      <c r="AC14" s="50"/>
      <c r="AD14" s="145" t="s">
        <v>37</v>
      </c>
      <c r="AE14" s="37">
        <f t="shared" si="4"/>
        <v>0</v>
      </c>
      <c r="AF14" s="149" t="s">
        <v>37</v>
      </c>
    </row>
    <row r="15" spans="1:32" ht="18" customHeight="1" x14ac:dyDescent="0.15">
      <c r="A15" s="334"/>
      <c r="B15" s="7" t="s">
        <v>49</v>
      </c>
      <c r="C15" s="130"/>
      <c r="D15" s="37" t="s">
        <v>37</v>
      </c>
      <c r="E15" s="50"/>
      <c r="F15" s="145" t="s">
        <v>37</v>
      </c>
      <c r="G15" s="37">
        <f>+C15+E15</f>
        <v>0</v>
      </c>
      <c r="H15" s="149" t="s">
        <v>37</v>
      </c>
      <c r="I15" s="130"/>
      <c r="J15" s="37" t="s">
        <v>37</v>
      </c>
      <c r="K15" s="50"/>
      <c r="L15" s="145" t="s">
        <v>37</v>
      </c>
      <c r="M15" s="37">
        <f>+I15+K15</f>
        <v>0</v>
      </c>
      <c r="N15" s="149" t="s">
        <v>37</v>
      </c>
      <c r="O15" s="130"/>
      <c r="P15" s="37" t="s">
        <v>37</v>
      </c>
      <c r="Q15" s="50"/>
      <c r="R15" s="145" t="s">
        <v>37</v>
      </c>
      <c r="S15" s="37">
        <f>+O15+Q15</f>
        <v>0</v>
      </c>
      <c r="T15" s="149" t="s">
        <v>37</v>
      </c>
      <c r="U15" s="130"/>
      <c r="V15" s="37" t="s">
        <v>37</v>
      </c>
      <c r="W15" s="50"/>
      <c r="X15" s="145" t="s">
        <v>37</v>
      </c>
      <c r="Y15" s="37">
        <f>+U15+W15</f>
        <v>0</v>
      </c>
      <c r="Z15" s="149" t="s">
        <v>37</v>
      </c>
      <c r="AA15" s="130"/>
      <c r="AB15" s="37" t="s">
        <v>37</v>
      </c>
      <c r="AC15" s="50"/>
      <c r="AD15" s="145" t="s">
        <v>37</v>
      </c>
      <c r="AE15" s="37">
        <f>+AA15+AC15</f>
        <v>0</v>
      </c>
      <c r="AF15" s="149" t="s">
        <v>37</v>
      </c>
    </row>
    <row r="16" spans="1:32" ht="18" customHeight="1" x14ac:dyDescent="0.15">
      <c r="A16" s="334"/>
      <c r="B16" s="7" t="s">
        <v>48</v>
      </c>
      <c r="C16" s="130"/>
      <c r="D16" s="37" t="s">
        <v>37</v>
      </c>
      <c r="E16" s="50"/>
      <c r="F16" s="145" t="s">
        <v>37</v>
      </c>
      <c r="G16" s="37">
        <f t="shared" si="0"/>
        <v>0</v>
      </c>
      <c r="H16" s="149" t="s">
        <v>37</v>
      </c>
      <c r="I16" s="130"/>
      <c r="J16" s="37" t="s">
        <v>37</v>
      </c>
      <c r="K16" s="50"/>
      <c r="L16" s="145" t="s">
        <v>37</v>
      </c>
      <c r="M16" s="37">
        <f t="shared" ref="M16:M26" si="5">+I16+K16</f>
        <v>0</v>
      </c>
      <c r="N16" s="149" t="s">
        <v>37</v>
      </c>
      <c r="O16" s="130"/>
      <c r="P16" s="37" t="s">
        <v>37</v>
      </c>
      <c r="Q16" s="50"/>
      <c r="R16" s="145" t="s">
        <v>37</v>
      </c>
      <c r="S16" s="37">
        <f t="shared" ref="S16:S26" si="6">+O16+Q16</f>
        <v>0</v>
      </c>
      <c r="T16" s="149" t="s">
        <v>37</v>
      </c>
      <c r="U16" s="130"/>
      <c r="V16" s="37" t="s">
        <v>37</v>
      </c>
      <c r="W16" s="50"/>
      <c r="X16" s="145" t="s">
        <v>37</v>
      </c>
      <c r="Y16" s="37">
        <f t="shared" ref="Y16:Y26" si="7">+U16+W16</f>
        <v>0</v>
      </c>
      <c r="Z16" s="149" t="s">
        <v>37</v>
      </c>
      <c r="AA16" s="130"/>
      <c r="AB16" s="37" t="s">
        <v>37</v>
      </c>
      <c r="AC16" s="50"/>
      <c r="AD16" s="145" t="s">
        <v>37</v>
      </c>
      <c r="AE16" s="37">
        <f t="shared" ref="AE16:AE26" si="8">+AA16+AC16</f>
        <v>0</v>
      </c>
      <c r="AF16" s="149" t="s">
        <v>37</v>
      </c>
    </row>
    <row r="17" spans="1:32" ht="18" customHeight="1" x14ac:dyDescent="0.15">
      <c r="A17" s="334"/>
      <c r="B17" s="7" t="s">
        <v>52</v>
      </c>
      <c r="C17" s="130"/>
      <c r="D17" s="37" t="s">
        <v>37</v>
      </c>
      <c r="E17" s="50"/>
      <c r="F17" s="145" t="s">
        <v>37</v>
      </c>
      <c r="G17" s="37">
        <f t="shared" si="0"/>
        <v>0</v>
      </c>
      <c r="H17" s="149" t="s">
        <v>37</v>
      </c>
      <c r="I17" s="130"/>
      <c r="J17" s="37" t="s">
        <v>37</v>
      </c>
      <c r="K17" s="50"/>
      <c r="L17" s="145" t="s">
        <v>37</v>
      </c>
      <c r="M17" s="37">
        <f t="shared" si="5"/>
        <v>0</v>
      </c>
      <c r="N17" s="149" t="s">
        <v>37</v>
      </c>
      <c r="O17" s="130"/>
      <c r="P17" s="37" t="s">
        <v>37</v>
      </c>
      <c r="Q17" s="50"/>
      <c r="R17" s="145" t="s">
        <v>37</v>
      </c>
      <c r="S17" s="37">
        <f t="shared" si="6"/>
        <v>0</v>
      </c>
      <c r="T17" s="149" t="s">
        <v>37</v>
      </c>
      <c r="U17" s="130"/>
      <c r="V17" s="37" t="s">
        <v>37</v>
      </c>
      <c r="W17" s="50"/>
      <c r="X17" s="145" t="s">
        <v>37</v>
      </c>
      <c r="Y17" s="37">
        <f t="shared" si="7"/>
        <v>0</v>
      </c>
      <c r="Z17" s="149" t="s">
        <v>37</v>
      </c>
      <c r="AA17" s="130"/>
      <c r="AB17" s="37" t="s">
        <v>37</v>
      </c>
      <c r="AC17" s="50"/>
      <c r="AD17" s="145" t="s">
        <v>37</v>
      </c>
      <c r="AE17" s="37">
        <f t="shared" si="8"/>
        <v>0</v>
      </c>
      <c r="AF17" s="149" t="s">
        <v>37</v>
      </c>
    </row>
    <row r="18" spans="1:32" ht="18" customHeight="1" x14ac:dyDescent="0.15">
      <c r="A18" s="334"/>
      <c r="B18" s="7" t="s">
        <v>27</v>
      </c>
      <c r="C18" s="130"/>
      <c r="D18" s="37" t="s">
        <v>37</v>
      </c>
      <c r="E18" s="50"/>
      <c r="F18" s="145" t="s">
        <v>37</v>
      </c>
      <c r="G18" s="37">
        <f t="shared" si="0"/>
        <v>0</v>
      </c>
      <c r="H18" s="149" t="s">
        <v>37</v>
      </c>
      <c r="I18" s="130"/>
      <c r="J18" s="37" t="s">
        <v>37</v>
      </c>
      <c r="K18" s="50"/>
      <c r="L18" s="145" t="s">
        <v>37</v>
      </c>
      <c r="M18" s="37">
        <f t="shared" si="5"/>
        <v>0</v>
      </c>
      <c r="N18" s="149" t="s">
        <v>37</v>
      </c>
      <c r="O18" s="130"/>
      <c r="P18" s="37" t="s">
        <v>37</v>
      </c>
      <c r="Q18" s="50"/>
      <c r="R18" s="145" t="s">
        <v>37</v>
      </c>
      <c r="S18" s="37">
        <f t="shared" si="6"/>
        <v>0</v>
      </c>
      <c r="T18" s="149" t="s">
        <v>37</v>
      </c>
      <c r="U18" s="130"/>
      <c r="V18" s="37" t="s">
        <v>37</v>
      </c>
      <c r="W18" s="50"/>
      <c r="X18" s="145" t="s">
        <v>37</v>
      </c>
      <c r="Y18" s="37">
        <f t="shared" si="7"/>
        <v>0</v>
      </c>
      <c r="Z18" s="149" t="s">
        <v>37</v>
      </c>
      <c r="AA18" s="130"/>
      <c r="AB18" s="37" t="s">
        <v>37</v>
      </c>
      <c r="AC18" s="50"/>
      <c r="AD18" s="145" t="s">
        <v>37</v>
      </c>
      <c r="AE18" s="37">
        <f t="shared" si="8"/>
        <v>0</v>
      </c>
      <c r="AF18" s="149" t="s">
        <v>37</v>
      </c>
    </row>
    <row r="19" spans="1:32" ht="18" customHeight="1" x14ac:dyDescent="0.15">
      <c r="A19" s="334"/>
      <c r="B19" s="7" t="s">
        <v>16</v>
      </c>
      <c r="C19" s="130"/>
      <c r="D19" s="37" t="s">
        <v>37</v>
      </c>
      <c r="E19" s="50"/>
      <c r="F19" s="145" t="s">
        <v>37</v>
      </c>
      <c r="G19" s="37">
        <f t="shared" si="0"/>
        <v>0</v>
      </c>
      <c r="H19" s="149" t="s">
        <v>37</v>
      </c>
      <c r="I19" s="130"/>
      <c r="J19" s="37" t="s">
        <v>37</v>
      </c>
      <c r="K19" s="50"/>
      <c r="L19" s="145" t="s">
        <v>37</v>
      </c>
      <c r="M19" s="37">
        <f t="shared" si="5"/>
        <v>0</v>
      </c>
      <c r="N19" s="149" t="s">
        <v>37</v>
      </c>
      <c r="O19" s="130"/>
      <c r="P19" s="37" t="s">
        <v>37</v>
      </c>
      <c r="Q19" s="50"/>
      <c r="R19" s="145" t="s">
        <v>37</v>
      </c>
      <c r="S19" s="37">
        <f t="shared" si="6"/>
        <v>0</v>
      </c>
      <c r="T19" s="149" t="s">
        <v>37</v>
      </c>
      <c r="U19" s="130"/>
      <c r="V19" s="37" t="s">
        <v>37</v>
      </c>
      <c r="W19" s="50"/>
      <c r="X19" s="145" t="s">
        <v>37</v>
      </c>
      <c r="Y19" s="37">
        <f t="shared" si="7"/>
        <v>0</v>
      </c>
      <c r="Z19" s="149" t="s">
        <v>37</v>
      </c>
      <c r="AA19" s="130"/>
      <c r="AB19" s="37" t="s">
        <v>37</v>
      </c>
      <c r="AC19" s="50"/>
      <c r="AD19" s="145" t="s">
        <v>37</v>
      </c>
      <c r="AE19" s="37">
        <f t="shared" si="8"/>
        <v>0</v>
      </c>
      <c r="AF19" s="149" t="s">
        <v>37</v>
      </c>
    </row>
    <row r="20" spans="1:32" ht="18" customHeight="1" x14ac:dyDescent="0.15">
      <c r="A20" s="334"/>
      <c r="B20" s="7" t="s">
        <v>17</v>
      </c>
      <c r="C20" s="130"/>
      <c r="D20" s="37" t="s">
        <v>37</v>
      </c>
      <c r="E20" s="50"/>
      <c r="F20" s="145" t="s">
        <v>37</v>
      </c>
      <c r="G20" s="37">
        <f t="shared" si="0"/>
        <v>0</v>
      </c>
      <c r="H20" s="149" t="s">
        <v>37</v>
      </c>
      <c r="I20" s="130"/>
      <c r="J20" s="37" t="s">
        <v>37</v>
      </c>
      <c r="K20" s="50"/>
      <c r="L20" s="145" t="s">
        <v>37</v>
      </c>
      <c r="M20" s="37">
        <f t="shared" si="5"/>
        <v>0</v>
      </c>
      <c r="N20" s="149" t="s">
        <v>37</v>
      </c>
      <c r="O20" s="130"/>
      <c r="P20" s="37" t="s">
        <v>37</v>
      </c>
      <c r="Q20" s="50"/>
      <c r="R20" s="145" t="s">
        <v>37</v>
      </c>
      <c r="S20" s="37">
        <f t="shared" si="6"/>
        <v>0</v>
      </c>
      <c r="T20" s="149" t="s">
        <v>37</v>
      </c>
      <c r="U20" s="130"/>
      <c r="V20" s="37" t="s">
        <v>37</v>
      </c>
      <c r="W20" s="50"/>
      <c r="X20" s="145" t="s">
        <v>37</v>
      </c>
      <c r="Y20" s="37">
        <f t="shared" si="7"/>
        <v>0</v>
      </c>
      <c r="Z20" s="149" t="s">
        <v>37</v>
      </c>
      <c r="AA20" s="130"/>
      <c r="AB20" s="37" t="s">
        <v>37</v>
      </c>
      <c r="AC20" s="50"/>
      <c r="AD20" s="145" t="s">
        <v>37</v>
      </c>
      <c r="AE20" s="37">
        <f t="shared" si="8"/>
        <v>0</v>
      </c>
      <c r="AF20" s="149" t="s">
        <v>37</v>
      </c>
    </row>
    <row r="21" spans="1:32" ht="18" customHeight="1" x14ac:dyDescent="0.15">
      <c r="A21" s="334"/>
      <c r="B21" s="7" t="s">
        <v>50</v>
      </c>
      <c r="C21" s="130"/>
      <c r="D21" s="37" t="s">
        <v>37</v>
      </c>
      <c r="E21" s="50"/>
      <c r="F21" s="145" t="s">
        <v>37</v>
      </c>
      <c r="G21" s="37">
        <f t="shared" si="0"/>
        <v>0</v>
      </c>
      <c r="H21" s="149" t="s">
        <v>37</v>
      </c>
      <c r="I21" s="130"/>
      <c r="J21" s="37" t="s">
        <v>37</v>
      </c>
      <c r="K21" s="50"/>
      <c r="L21" s="145" t="s">
        <v>37</v>
      </c>
      <c r="M21" s="37">
        <f t="shared" si="5"/>
        <v>0</v>
      </c>
      <c r="N21" s="149" t="s">
        <v>37</v>
      </c>
      <c r="O21" s="130"/>
      <c r="P21" s="37" t="s">
        <v>37</v>
      </c>
      <c r="Q21" s="50"/>
      <c r="R21" s="145" t="s">
        <v>37</v>
      </c>
      <c r="S21" s="37">
        <f t="shared" si="6"/>
        <v>0</v>
      </c>
      <c r="T21" s="149" t="s">
        <v>37</v>
      </c>
      <c r="U21" s="130"/>
      <c r="V21" s="37" t="s">
        <v>37</v>
      </c>
      <c r="W21" s="50"/>
      <c r="X21" s="145" t="s">
        <v>37</v>
      </c>
      <c r="Y21" s="37">
        <f t="shared" si="7"/>
        <v>0</v>
      </c>
      <c r="Z21" s="149" t="s">
        <v>37</v>
      </c>
      <c r="AA21" s="130"/>
      <c r="AB21" s="37" t="s">
        <v>37</v>
      </c>
      <c r="AC21" s="50"/>
      <c r="AD21" s="145" t="s">
        <v>37</v>
      </c>
      <c r="AE21" s="37">
        <f t="shared" si="8"/>
        <v>0</v>
      </c>
      <c r="AF21" s="149" t="s">
        <v>37</v>
      </c>
    </row>
    <row r="22" spans="1:32" ht="18" customHeight="1" x14ac:dyDescent="0.15">
      <c r="A22" s="334"/>
      <c r="B22" s="7" t="s">
        <v>53</v>
      </c>
      <c r="C22" s="130"/>
      <c r="D22" s="37" t="s">
        <v>37</v>
      </c>
      <c r="E22" s="50"/>
      <c r="F22" s="145" t="s">
        <v>37</v>
      </c>
      <c r="G22" s="37">
        <f t="shared" si="0"/>
        <v>0</v>
      </c>
      <c r="H22" s="149" t="s">
        <v>37</v>
      </c>
      <c r="I22" s="130"/>
      <c r="J22" s="37" t="s">
        <v>37</v>
      </c>
      <c r="K22" s="50"/>
      <c r="L22" s="145" t="s">
        <v>37</v>
      </c>
      <c r="M22" s="37">
        <f t="shared" si="5"/>
        <v>0</v>
      </c>
      <c r="N22" s="149" t="s">
        <v>37</v>
      </c>
      <c r="O22" s="130"/>
      <c r="P22" s="37" t="s">
        <v>37</v>
      </c>
      <c r="Q22" s="50"/>
      <c r="R22" s="145" t="s">
        <v>37</v>
      </c>
      <c r="S22" s="37">
        <f t="shared" si="6"/>
        <v>0</v>
      </c>
      <c r="T22" s="149" t="s">
        <v>37</v>
      </c>
      <c r="U22" s="130"/>
      <c r="V22" s="37" t="s">
        <v>37</v>
      </c>
      <c r="W22" s="50"/>
      <c r="X22" s="145" t="s">
        <v>37</v>
      </c>
      <c r="Y22" s="37">
        <f t="shared" si="7"/>
        <v>0</v>
      </c>
      <c r="Z22" s="149" t="s">
        <v>37</v>
      </c>
      <c r="AA22" s="130"/>
      <c r="AB22" s="37" t="s">
        <v>37</v>
      </c>
      <c r="AC22" s="50"/>
      <c r="AD22" s="145" t="s">
        <v>37</v>
      </c>
      <c r="AE22" s="37">
        <f t="shared" si="8"/>
        <v>0</v>
      </c>
      <c r="AF22" s="149" t="s">
        <v>37</v>
      </c>
    </row>
    <row r="23" spans="1:32" ht="18" customHeight="1" x14ac:dyDescent="0.15">
      <c r="A23" s="334"/>
      <c r="B23" s="7" t="s">
        <v>31</v>
      </c>
      <c r="C23" s="130"/>
      <c r="D23" s="37" t="s">
        <v>37</v>
      </c>
      <c r="E23" s="50"/>
      <c r="F23" s="145" t="s">
        <v>37</v>
      </c>
      <c r="G23" s="37">
        <f t="shared" si="0"/>
        <v>0</v>
      </c>
      <c r="H23" s="149" t="s">
        <v>37</v>
      </c>
      <c r="I23" s="130"/>
      <c r="J23" s="37" t="s">
        <v>37</v>
      </c>
      <c r="K23" s="50"/>
      <c r="L23" s="145" t="s">
        <v>37</v>
      </c>
      <c r="M23" s="37">
        <f t="shared" si="5"/>
        <v>0</v>
      </c>
      <c r="N23" s="149" t="s">
        <v>37</v>
      </c>
      <c r="O23" s="130"/>
      <c r="P23" s="37" t="s">
        <v>37</v>
      </c>
      <c r="Q23" s="50"/>
      <c r="R23" s="145" t="s">
        <v>37</v>
      </c>
      <c r="S23" s="37">
        <f t="shared" si="6"/>
        <v>0</v>
      </c>
      <c r="T23" s="149" t="s">
        <v>37</v>
      </c>
      <c r="U23" s="130"/>
      <c r="V23" s="37" t="s">
        <v>37</v>
      </c>
      <c r="W23" s="50"/>
      <c r="X23" s="145" t="s">
        <v>37</v>
      </c>
      <c r="Y23" s="37">
        <f t="shared" si="7"/>
        <v>0</v>
      </c>
      <c r="Z23" s="149" t="s">
        <v>37</v>
      </c>
      <c r="AA23" s="130"/>
      <c r="AB23" s="37" t="s">
        <v>37</v>
      </c>
      <c r="AC23" s="50"/>
      <c r="AD23" s="145" t="s">
        <v>37</v>
      </c>
      <c r="AE23" s="37">
        <f t="shared" si="8"/>
        <v>0</v>
      </c>
      <c r="AF23" s="149" t="s">
        <v>37</v>
      </c>
    </row>
    <row r="24" spans="1:32" ht="18" customHeight="1" x14ac:dyDescent="0.15">
      <c r="A24" s="334"/>
      <c r="B24" s="7" t="s">
        <v>39</v>
      </c>
      <c r="C24" s="130"/>
      <c r="D24" s="37" t="s">
        <v>37</v>
      </c>
      <c r="E24" s="50"/>
      <c r="F24" s="145" t="s">
        <v>37</v>
      </c>
      <c r="G24" s="37">
        <f t="shared" si="0"/>
        <v>0</v>
      </c>
      <c r="H24" s="149" t="s">
        <v>37</v>
      </c>
      <c r="I24" s="130"/>
      <c r="J24" s="37" t="s">
        <v>37</v>
      </c>
      <c r="K24" s="50"/>
      <c r="L24" s="145" t="s">
        <v>37</v>
      </c>
      <c r="M24" s="37">
        <f t="shared" si="5"/>
        <v>0</v>
      </c>
      <c r="N24" s="149" t="s">
        <v>37</v>
      </c>
      <c r="O24" s="130"/>
      <c r="P24" s="37" t="s">
        <v>37</v>
      </c>
      <c r="Q24" s="50"/>
      <c r="R24" s="145" t="s">
        <v>37</v>
      </c>
      <c r="S24" s="37">
        <f t="shared" si="6"/>
        <v>0</v>
      </c>
      <c r="T24" s="149" t="s">
        <v>37</v>
      </c>
      <c r="U24" s="130"/>
      <c r="V24" s="37" t="s">
        <v>37</v>
      </c>
      <c r="W24" s="50"/>
      <c r="X24" s="145" t="s">
        <v>37</v>
      </c>
      <c r="Y24" s="37">
        <f t="shared" si="7"/>
        <v>0</v>
      </c>
      <c r="Z24" s="149" t="s">
        <v>37</v>
      </c>
      <c r="AA24" s="130"/>
      <c r="AB24" s="37" t="s">
        <v>37</v>
      </c>
      <c r="AC24" s="50"/>
      <c r="AD24" s="145" t="s">
        <v>37</v>
      </c>
      <c r="AE24" s="37">
        <f t="shared" si="8"/>
        <v>0</v>
      </c>
      <c r="AF24" s="149" t="s">
        <v>37</v>
      </c>
    </row>
    <row r="25" spans="1:32" ht="18" customHeight="1" x14ac:dyDescent="0.15">
      <c r="A25" s="334"/>
      <c r="B25" s="7" t="s">
        <v>23</v>
      </c>
      <c r="C25" s="130"/>
      <c r="D25" s="37" t="s">
        <v>37</v>
      </c>
      <c r="E25" s="50"/>
      <c r="F25" s="145" t="s">
        <v>37</v>
      </c>
      <c r="G25" s="37">
        <f t="shared" si="0"/>
        <v>0</v>
      </c>
      <c r="H25" s="149" t="s">
        <v>37</v>
      </c>
      <c r="I25" s="130"/>
      <c r="J25" s="37" t="s">
        <v>37</v>
      </c>
      <c r="K25" s="50"/>
      <c r="L25" s="145" t="s">
        <v>37</v>
      </c>
      <c r="M25" s="37">
        <f t="shared" si="5"/>
        <v>0</v>
      </c>
      <c r="N25" s="149" t="s">
        <v>37</v>
      </c>
      <c r="O25" s="130"/>
      <c r="P25" s="37" t="s">
        <v>37</v>
      </c>
      <c r="Q25" s="50"/>
      <c r="R25" s="145" t="s">
        <v>37</v>
      </c>
      <c r="S25" s="37">
        <f t="shared" si="6"/>
        <v>0</v>
      </c>
      <c r="T25" s="149" t="s">
        <v>37</v>
      </c>
      <c r="U25" s="130"/>
      <c r="V25" s="37" t="s">
        <v>37</v>
      </c>
      <c r="W25" s="50"/>
      <c r="X25" s="145" t="s">
        <v>37</v>
      </c>
      <c r="Y25" s="37">
        <f t="shared" si="7"/>
        <v>0</v>
      </c>
      <c r="Z25" s="149" t="s">
        <v>37</v>
      </c>
      <c r="AA25" s="130"/>
      <c r="AB25" s="37" t="s">
        <v>37</v>
      </c>
      <c r="AC25" s="50"/>
      <c r="AD25" s="145" t="s">
        <v>37</v>
      </c>
      <c r="AE25" s="37">
        <f t="shared" si="8"/>
        <v>0</v>
      </c>
      <c r="AF25" s="149" t="s">
        <v>37</v>
      </c>
    </row>
    <row r="26" spans="1:32" ht="18" customHeight="1" x14ac:dyDescent="0.15">
      <c r="A26" s="334"/>
      <c r="B26" s="7" t="s">
        <v>54</v>
      </c>
      <c r="C26" s="248">
        <f>減価償却費計算シート!L16</f>
        <v>0</v>
      </c>
      <c r="D26" s="37" t="s">
        <v>37</v>
      </c>
      <c r="E26" s="50"/>
      <c r="F26" s="145" t="s">
        <v>37</v>
      </c>
      <c r="G26" s="37">
        <f t="shared" si="0"/>
        <v>0</v>
      </c>
      <c r="H26" s="149" t="s">
        <v>37</v>
      </c>
      <c r="I26" s="248">
        <f>減価償却費計算シート!M16</f>
        <v>0</v>
      </c>
      <c r="J26" s="37" t="s">
        <v>37</v>
      </c>
      <c r="K26" s="50"/>
      <c r="L26" s="145" t="s">
        <v>37</v>
      </c>
      <c r="M26" s="37">
        <f t="shared" si="5"/>
        <v>0</v>
      </c>
      <c r="N26" s="149" t="s">
        <v>37</v>
      </c>
      <c r="O26" s="248">
        <f>減価償却費計算シート!N16</f>
        <v>0</v>
      </c>
      <c r="P26" s="37" t="s">
        <v>37</v>
      </c>
      <c r="Q26" s="50"/>
      <c r="R26" s="145" t="s">
        <v>37</v>
      </c>
      <c r="S26" s="37">
        <f t="shared" si="6"/>
        <v>0</v>
      </c>
      <c r="T26" s="149" t="s">
        <v>37</v>
      </c>
      <c r="U26" s="248">
        <f>減価償却費計算シート!O16</f>
        <v>0</v>
      </c>
      <c r="V26" s="37" t="s">
        <v>37</v>
      </c>
      <c r="W26" s="50"/>
      <c r="X26" s="145" t="s">
        <v>37</v>
      </c>
      <c r="Y26" s="37">
        <f t="shared" si="7"/>
        <v>0</v>
      </c>
      <c r="Z26" s="149" t="s">
        <v>37</v>
      </c>
      <c r="AA26" s="248">
        <f>減価償却費計算シート!P16</f>
        <v>0</v>
      </c>
      <c r="AB26" s="37" t="s">
        <v>37</v>
      </c>
      <c r="AC26" s="50"/>
      <c r="AD26" s="145" t="s">
        <v>37</v>
      </c>
      <c r="AE26" s="37">
        <f t="shared" si="8"/>
        <v>0</v>
      </c>
      <c r="AF26" s="149" t="s">
        <v>37</v>
      </c>
    </row>
    <row r="27" spans="1:32" ht="18" customHeight="1" x14ac:dyDescent="0.15">
      <c r="A27" s="334"/>
      <c r="B27" s="7" t="s">
        <v>24</v>
      </c>
      <c r="C27" s="130"/>
      <c r="D27" s="37" t="s">
        <v>37</v>
      </c>
      <c r="E27" s="50"/>
      <c r="F27" s="145" t="s">
        <v>37</v>
      </c>
      <c r="G27" s="37">
        <f>+C27+E27</f>
        <v>0</v>
      </c>
      <c r="H27" s="149" t="s">
        <v>37</v>
      </c>
      <c r="I27" s="130"/>
      <c r="J27" s="37" t="s">
        <v>37</v>
      </c>
      <c r="K27" s="50"/>
      <c r="L27" s="145" t="s">
        <v>37</v>
      </c>
      <c r="M27" s="37">
        <f>+I27+K27</f>
        <v>0</v>
      </c>
      <c r="N27" s="149" t="s">
        <v>37</v>
      </c>
      <c r="O27" s="130"/>
      <c r="P27" s="37" t="s">
        <v>37</v>
      </c>
      <c r="Q27" s="50"/>
      <c r="R27" s="145" t="s">
        <v>37</v>
      </c>
      <c r="S27" s="37">
        <f>+O27+Q27</f>
        <v>0</v>
      </c>
      <c r="T27" s="149" t="s">
        <v>37</v>
      </c>
      <c r="U27" s="130"/>
      <c r="V27" s="37" t="s">
        <v>37</v>
      </c>
      <c r="W27" s="50"/>
      <c r="X27" s="145" t="s">
        <v>37</v>
      </c>
      <c r="Y27" s="37">
        <f>+U27+W27</f>
        <v>0</v>
      </c>
      <c r="Z27" s="149" t="s">
        <v>37</v>
      </c>
      <c r="AA27" s="130"/>
      <c r="AB27" s="37" t="s">
        <v>37</v>
      </c>
      <c r="AC27" s="50"/>
      <c r="AD27" s="145" t="s">
        <v>37</v>
      </c>
      <c r="AE27" s="37">
        <f>+AA27+AC27</f>
        <v>0</v>
      </c>
      <c r="AF27" s="149" t="s">
        <v>37</v>
      </c>
    </row>
    <row r="28" spans="1:32" ht="18" customHeight="1" x14ac:dyDescent="0.15">
      <c r="A28" s="334"/>
      <c r="B28" s="7" t="s">
        <v>55</v>
      </c>
      <c r="C28" s="130"/>
      <c r="D28" s="37" t="s">
        <v>37</v>
      </c>
      <c r="E28" s="50"/>
      <c r="F28" s="145" t="s">
        <v>37</v>
      </c>
      <c r="G28" s="37">
        <f>+C28+E28</f>
        <v>0</v>
      </c>
      <c r="H28" s="149" t="s">
        <v>37</v>
      </c>
      <c r="I28" s="130"/>
      <c r="J28" s="37" t="s">
        <v>37</v>
      </c>
      <c r="K28" s="50"/>
      <c r="L28" s="145" t="s">
        <v>37</v>
      </c>
      <c r="M28" s="37">
        <f>+I28+K28</f>
        <v>0</v>
      </c>
      <c r="N28" s="149" t="s">
        <v>37</v>
      </c>
      <c r="O28" s="130"/>
      <c r="P28" s="37" t="s">
        <v>37</v>
      </c>
      <c r="Q28" s="50"/>
      <c r="R28" s="145" t="s">
        <v>37</v>
      </c>
      <c r="S28" s="37">
        <f>+O28+Q28</f>
        <v>0</v>
      </c>
      <c r="T28" s="149" t="s">
        <v>37</v>
      </c>
      <c r="U28" s="130"/>
      <c r="V28" s="37" t="s">
        <v>37</v>
      </c>
      <c r="W28" s="50"/>
      <c r="X28" s="145" t="s">
        <v>37</v>
      </c>
      <c r="Y28" s="37">
        <f>+U28+W28</f>
        <v>0</v>
      </c>
      <c r="Z28" s="149" t="s">
        <v>37</v>
      </c>
      <c r="AA28" s="130"/>
      <c r="AB28" s="37" t="s">
        <v>37</v>
      </c>
      <c r="AC28" s="50"/>
      <c r="AD28" s="145" t="s">
        <v>37</v>
      </c>
      <c r="AE28" s="37">
        <f>+AA28+AC28</f>
        <v>0</v>
      </c>
      <c r="AF28" s="149" t="s">
        <v>37</v>
      </c>
    </row>
    <row r="29" spans="1:32" ht="18" customHeight="1" x14ac:dyDescent="0.15">
      <c r="A29" s="334"/>
      <c r="B29" s="244" t="s">
        <v>175</v>
      </c>
      <c r="C29" s="130"/>
      <c r="D29" s="37" t="s">
        <v>37</v>
      </c>
      <c r="E29" s="50"/>
      <c r="F29" s="145" t="s">
        <v>37</v>
      </c>
      <c r="G29" s="37">
        <f>+C29+E29</f>
        <v>0</v>
      </c>
      <c r="H29" s="149" t="s">
        <v>37</v>
      </c>
      <c r="I29" s="130"/>
      <c r="J29" s="37" t="s">
        <v>37</v>
      </c>
      <c r="K29" s="50"/>
      <c r="L29" s="145" t="s">
        <v>37</v>
      </c>
      <c r="M29" s="37">
        <f>+I29+K29</f>
        <v>0</v>
      </c>
      <c r="N29" s="149" t="s">
        <v>37</v>
      </c>
      <c r="O29" s="130"/>
      <c r="P29" s="37" t="s">
        <v>37</v>
      </c>
      <c r="Q29" s="50"/>
      <c r="R29" s="145" t="s">
        <v>37</v>
      </c>
      <c r="S29" s="37">
        <f>+O29+Q29</f>
        <v>0</v>
      </c>
      <c r="T29" s="149" t="s">
        <v>37</v>
      </c>
      <c r="U29" s="130"/>
      <c r="V29" s="37" t="s">
        <v>37</v>
      </c>
      <c r="W29" s="50"/>
      <c r="X29" s="145" t="s">
        <v>37</v>
      </c>
      <c r="Y29" s="37">
        <f>+U29+W29</f>
        <v>0</v>
      </c>
      <c r="Z29" s="149" t="s">
        <v>37</v>
      </c>
      <c r="AA29" s="130"/>
      <c r="AB29" s="37" t="s">
        <v>37</v>
      </c>
      <c r="AC29" s="50"/>
      <c r="AD29" s="145" t="s">
        <v>37</v>
      </c>
      <c r="AE29" s="37">
        <f>+AA29+AC29</f>
        <v>0</v>
      </c>
      <c r="AF29" s="149" t="s">
        <v>37</v>
      </c>
    </row>
    <row r="30" spans="1:32" ht="18" customHeight="1" x14ac:dyDescent="0.15">
      <c r="A30" s="334"/>
      <c r="B30" s="7" t="s">
        <v>12</v>
      </c>
      <c r="C30" s="130"/>
      <c r="D30" s="37" t="s">
        <v>37</v>
      </c>
      <c r="E30" s="50"/>
      <c r="F30" s="145" t="s">
        <v>37</v>
      </c>
      <c r="G30" s="37">
        <f>+C30+E30</f>
        <v>0</v>
      </c>
      <c r="H30" s="149" t="s">
        <v>37</v>
      </c>
      <c r="I30" s="130"/>
      <c r="J30" s="37" t="s">
        <v>37</v>
      </c>
      <c r="K30" s="50"/>
      <c r="L30" s="145" t="s">
        <v>37</v>
      </c>
      <c r="M30" s="37">
        <f>+I30+K30</f>
        <v>0</v>
      </c>
      <c r="N30" s="149" t="s">
        <v>37</v>
      </c>
      <c r="O30" s="130"/>
      <c r="P30" s="37" t="s">
        <v>37</v>
      </c>
      <c r="Q30" s="50"/>
      <c r="R30" s="145" t="s">
        <v>37</v>
      </c>
      <c r="S30" s="37">
        <f>+O30+Q30</f>
        <v>0</v>
      </c>
      <c r="T30" s="149" t="s">
        <v>37</v>
      </c>
      <c r="U30" s="130"/>
      <c r="V30" s="37" t="s">
        <v>37</v>
      </c>
      <c r="W30" s="50"/>
      <c r="X30" s="145" t="s">
        <v>37</v>
      </c>
      <c r="Y30" s="37">
        <f>+U30+W30</f>
        <v>0</v>
      </c>
      <c r="Z30" s="149" t="s">
        <v>37</v>
      </c>
      <c r="AA30" s="130"/>
      <c r="AB30" s="37" t="s">
        <v>37</v>
      </c>
      <c r="AC30" s="50"/>
      <c r="AD30" s="145" t="s">
        <v>37</v>
      </c>
      <c r="AE30" s="37">
        <f>+AA30+AC30</f>
        <v>0</v>
      </c>
      <c r="AF30" s="149" t="s">
        <v>37</v>
      </c>
    </row>
    <row r="31" spans="1:32" ht="18" customHeight="1" thickBot="1" x14ac:dyDescent="0.2">
      <c r="A31" s="334"/>
      <c r="B31" s="12" t="s">
        <v>43</v>
      </c>
      <c r="C31" s="25">
        <f>SUM(C11:C30)</f>
        <v>0</v>
      </c>
      <c r="D31" s="38" t="s">
        <v>37</v>
      </c>
      <c r="E31" s="51">
        <f>SUM(E11:E30)</f>
        <v>0</v>
      </c>
      <c r="F31" s="249" t="s">
        <v>37</v>
      </c>
      <c r="G31" s="38">
        <f>SUM(G11:G30)</f>
        <v>0</v>
      </c>
      <c r="H31" s="154" t="s">
        <v>37</v>
      </c>
      <c r="I31" s="25">
        <f>SUM(I11:I30)</f>
        <v>0</v>
      </c>
      <c r="J31" s="38" t="s">
        <v>37</v>
      </c>
      <c r="K31" s="51">
        <f>SUM(K11:K30)</f>
        <v>0</v>
      </c>
      <c r="L31" s="249" t="s">
        <v>37</v>
      </c>
      <c r="M31" s="38">
        <f>SUM(M11:M30)</f>
        <v>0</v>
      </c>
      <c r="N31" s="154" t="s">
        <v>37</v>
      </c>
      <c r="O31" s="25">
        <f>SUM(O11:O30)</f>
        <v>0</v>
      </c>
      <c r="P31" s="38" t="s">
        <v>37</v>
      </c>
      <c r="Q31" s="51">
        <f>SUM(Q11:Q30)</f>
        <v>0</v>
      </c>
      <c r="R31" s="249" t="s">
        <v>37</v>
      </c>
      <c r="S31" s="38">
        <f>SUM(S11:S30)</f>
        <v>0</v>
      </c>
      <c r="T31" s="154" t="s">
        <v>37</v>
      </c>
      <c r="U31" s="25">
        <f>SUM(U11:U30)</f>
        <v>0</v>
      </c>
      <c r="V31" s="38" t="s">
        <v>37</v>
      </c>
      <c r="W31" s="51">
        <f>SUM(W11:W30)</f>
        <v>0</v>
      </c>
      <c r="X31" s="249" t="s">
        <v>37</v>
      </c>
      <c r="Y31" s="38">
        <f>SUM(Y11:Y30)</f>
        <v>0</v>
      </c>
      <c r="Z31" s="154" t="s">
        <v>37</v>
      </c>
      <c r="AA31" s="25">
        <f>SUM(AA11:AA30)</f>
        <v>0</v>
      </c>
      <c r="AB31" s="38" t="s">
        <v>37</v>
      </c>
      <c r="AC31" s="51">
        <f>SUM(AC11:AC30)</f>
        <v>0</v>
      </c>
      <c r="AD31" s="249" t="s">
        <v>37</v>
      </c>
      <c r="AE31" s="38">
        <f>SUM(AE11:AE30)</f>
        <v>0</v>
      </c>
      <c r="AF31" s="154" t="s">
        <v>37</v>
      </c>
    </row>
    <row r="32" spans="1:32" ht="24.95" customHeight="1" thickTop="1" x14ac:dyDescent="0.15">
      <c r="A32" s="341" t="s">
        <v>34</v>
      </c>
      <c r="B32" s="342"/>
      <c r="C32" s="132">
        <f>+C10-C31</f>
        <v>0</v>
      </c>
      <c r="D32" s="39" t="s">
        <v>37</v>
      </c>
      <c r="E32" s="52">
        <f>+E10-E31</f>
        <v>0</v>
      </c>
      <c r="F32" s="61" t="s">
        <v>37</v>
      </c>
      <c r="G32" s="39">
        <f>+C32+E32</f>
        <v>0</v>
      </c>
      <c r="H32" s="155" t="s">
        <v>37</v>
      </c>
      <c r="I32" s="132">
        <f>+I10-I31</f>
        <v>0</v>
      </c>
      <c r="J32" s="39" t="s">
        <v>37</v>
      </c>
      <c r="K32" s="52">
        <f>+K10-K31</f>
        <v>0</v>
      </c>
      <c r="L32" s="61" t="s">
        <v>37</v>
      </c>
      <c r="M32" s="39">
        <f>+I32+K32</f>
        <v>0</v>
      </c>
      <c r="N32" s="155" t="s">
        <v>37</v>
      </c>
      <c r="O32" s="132">
        <f>+O10-O31</f>
        <v>0</v>
      </c>
      <c r="P32" s="39" t="s">
        <v>37</v>
      </c>
      <c r="Q32" s="52">
        <f>+Q10-Q31</f>
        <v>0</v>
      </c>
      <c r="R32" s="61" t="s">
        <v>37</v>
      </c>
      <c r="S32" s="39">
        <f>+O32+Q32</f>
        <v>0</v>
      </c>
      <c r="T32" s="155" t="s">
        <v>37</v>
      </c>
      <c r="U32" s="132">
        <f>+U10-U31</f>
        <v>0</v>
      </c>
      <c r="V32" s="39" t="s">
        <v>37</v>
      </c>
      <c r="W32" s="52">
        <f>+W10-W31</f>
        <v>0</v>
      </c>
      <c r="X32" s="61" t="s">
        <v>37</v>
      </c>
      <c r="Y32" s="39">
        <f>+U32+W32</f>
        <v>0</v>
      </c>
      <c r="Z32" s="155" t="s">
        <v>37</v>
      </c>
      <c r="AA32" s="132">
        <f>+AA10-AA31</f>
        <v>0</v>
      </c>
      <c r="AB32" s="39" t="s">
        <v>37</v>
      </c>
      <c r="AC32" s="52">
        <f>+AC10-AC31</f>
        <v>0</v>
      </c>
      <c r="AD32" s="61" t="s">
        <v>37</v>
      </c>
      <c r="AE32" s="39">
        <f>+AA32+AC32</f>
        <v>0</v>
      </c>
      <c r="AF32" s="155" t="s">
        <v>37</v>
      </c>
    </row>
    <row r="33" spans="1:32" ht="24.95" customHeight="1" thickBot="1" x14ac:dyDescent="0.2">
      <c r="A33" s="343" t="s">
        <v>36</v>
      </c>
      <c r="B33" s="344"/>
      <c r="C33" s="133" t="e">
        <f>+C32/C10*100</f>
        <v>#DIV/0!</v>
      </c>
      <c r="D33" s="40" t="s">
        <v>2</v>
      </c>
      <c r="E33" s="135" t="e">
        <f>+E32/E10*100</f>
        <v>#DIV/0!</v>
      </c>
      <c r="F33" s="146" t="s">
        <v>2</v>
      </c>
      <c r="G33" s="142" t="e">
        <f>+G32/G10*100</f>
        <v>#DIV/0!</v>
      </c>
      <c r="H33" s="156" t="s">
        <v>2</v>
      </c>
      <c r="I33" s="133" t="e">
        <f>+I32/I10*100</f>
        <v>#DIV/0!</v>
      </c>
      <c r="J33" s="40" t="s">
        <v>2</v>
      </c>
      <c r="K33" s="135" t="e">
        <f>+K32/K10*100</f>
        <v>#DIV/0!</v>
      </c>
      <c r="L33" s="146" t="s">
        <v>2</v>
      </c>
      <c r="M33" s="142" t="e">
        <f>+M32/M10*100</f>
        <v>#DIV/0!</v>
      </c>
      <c r="N33" s="156" t="s">
        <v>2</v>
      </c>
      <c r="O33" s="133" t="e">
        <f>+O32/O10*100</f>
        <v>#DIV/0!</v>
      </c>
      <c r="P33" s="40" t="s">
        <v>2</v>
      </c>
      <c r="Q33" s="135" t="e">
        <f>+Q32/Q10*100</f>
        <v>#DIV/0!</v>
      </c>
      <c r="R33" s="146" t="s">
        <v>2</v>
      </c>
      <c r="S33" s="142" t="e">
        <f>+S32/S10*100</f>
        <v>#DIV/0!</v>
      </c>
      <c r="T33" s="156" t="s">
        <v>2</v>
      </c>
      <c r="U33" s="133" t="e">
        <f>+U32/U10*100</f>
        <v>#DIV/0!</v>
      </c>
      <c r="V33" s="40" t="s">
        <v>2</v>
      </c>
      <c r="W33" s="135" t="e">
        <f>+W32/W10*100</f>
        <v>#DIV/0!</v>
      </c>
      <c r="X33" s="146" t="s">
        <v>2</v>
      </c>
      <c r="Y33" s="142" t="e">
        <f>+Y32/Y10*100</f>
        <v>#DIV/0!</v>
      </c>
      <c r="Z33" s="156" t="s">
        <v>2</v>
      </c>
      <c r="AA33" s="133" t="e">
        <f>+AA32/AA10*100</f>
        <v>#DIV/0!</v>
      </c>
      <c r="AB33" s="40" t="s">
        <v>2</v>
      </c>
      <c r="AC33" s="135" t="e">
        <f>+AC32/AC10*100</f>
        <v>#DIV/0!</v>
      </c>
      <c r="AD33" s="146" t="s">
        <v>2</v>
      </c>
      <c r="AE33" s="142" t="e">
        <f>+AE32/AE10*100</f>
        <v>#DIV/0!</v>
      </c>
      <c r="AF33" s="156" t="s">
        <v>2</v>
      </c>
    </row>
    <row r="34" spans="1:32" ht="24.95" customHeight="1" x14ac:dyDescent="0.15">
      <c r="A34" s="339" t="s">
        <v>56</v>
      </c>
      <c r="B34" s="340"/>
      <c r="C34" s="433"/>
      <c r="D34" s="434"/>
      <c r="E34" s="363"/>
      <c r="F34" s="364"/>
      <c r="G34" s="69"/>
      <c r="H34" s="84" t="s">
        <v>57</v>
      </c>
      <c r="I34" s="365"/>
      <c r="J34" s="366"/>
      <c r="K34" s="367"/>
      <c r="L34" s="368"/>
      <c r="M34" s="69"/>
      <c r="N34" s="84" t="s">
        <v>57</v>
      </c>
      <c r="O34" s="365"/>
      <c r="P34" s="366"/>
      <c r="Q34" s="367"/>
      <c r="R34" s="368"/>
      <c r="S34" s="69"/>
      <c r="T34" s="98" t="s">
        <v>57</v>
      </c>
      <c r="U34" s="365"/>
      <c r="V34" s="366"/>
      <c r="W34" s="367"/>
      <c r="X34" s="368"/>
      <c r="Y34" s="69"/>
      <c r="Z34" s="98" t="s">
        <v>57</v>
      </c>
      <c r="AA34" s="365"/>
      <c r="AB34" s="366"/>
      <c r="AC34" s="367"/>
      <c r="AD34" s="368"/>
      <c r="AE34" s="69"/>
      <c r="AF34" s="86" t="s">
        <v>57</v>
      </c>
    </row>
    <row r="35" spans="1:32" ht="24.95" customHeight="1" x14ac:dyDescent="0.15">
      <c r="A35" s="2"/>
      <c r="B35" s="13" t="s">
        <v>61</v>
      </c>
      <c r="C35" s="345"/>
      <c r="D35" s="346"/>
      <c r="E35" s="347"/>
      <c r="F35" s="348"/>
      <c r="G35" s="70"/>
      <c r="H35" s="85" t="s">
        <v>57</v>
      </c>
      <c r="I35" s="369"/>
      <c r="J35" s="370"/>
      <c r="K35" s="357"/>
      <c r="L35" s="358"/>
      <c r="M35" s="70"/>
      <c r="N35" s="85" t="s">
        <v>57</v>
      </c>
      <c r="O35" s="369"/>
      <c r="P35" s="370"/>
      <c r="Q35" s="357"/>
      <c r="R35" s="358"/>
      <c r="S35" s="70"/>
      <c r="T35" s="99" t="s">
        <v>57</v>
      </c>
      <c r="U35" s="369"/>
      <c r="V35" s="370"/>
      <c r="W35" s="357"/>
      <c r="X35" s="358"/>
      <c r="Y35" s="70"/>
      <c r="Z35" s="99" t="s">
        <v>57</v>
      </c>
      <c r="AA35" s="369"/>
      <c r="AB35" s="370"/>
      <c r="AC35" s="357"/>
      <c r="AD35" s="358"/>
      <c r="AE35" s="70"/>
      <c r="AF35" s="100" t="s">
        <v>57</v>
      </c>
    </row>
    <row r="36" spans="1:32" ht="24.95" customHeight="1" x14ac:dyDescent="0.15">
      <c r="A36" s="322" t="s">
        <v>28</v>
      </c>
      <c r="B36" s="14" t="s">
        <v>26</v>
      </c>
      <c r="C36" s="353"/>
      <c r="D36" s="354"/>
      <c r="E36" s="355"/>
      <c r="F36" s="356"/>
      <c r="G36" s="69"/>
      <c r="H36" s="86" t="s">
        <v>18</v>
      </c>
      <c r="I36" s="353"/>
      <c r="J36" s="354"/>
      <c r="K36" s="355"/>
      <c r="L36" s="356"/>
      <c r="M36" s="69"/>
      <c r="N36" s="86" t="s">
        <v>18</v>
      </c>
      <c r="O36" s="353"/>
      <c r="P36" s="354"/>
      <c r="Q36" s="355"/>
      <c r="R36" s="356"/>
      <c r="S36" s="69"/>
      <c r="T36" s="86" t="s">
        <v>18</v>
      </c>
      <c r="U36" s="353"/>
      <c r="V36" s="354"/>
      <c r="W36" s="355"/>
      <c r="X36" s="356"/>
      <c r="Y36" s="69"/>
      <c r="Z36" s="86" t="s">
        <v>18</v>
      </c>
      <c r="AA36" s="353"/>
      <c r="AB36" s="354"/>
      <c r="AC36" s="355"/>
      <c r="AD36" s="356"/>
      <c r="AE36" s="69"/>
      <c r="AF36" s="86" t="s">
        <v>18</v>
      </c>
    </row>
    <row r="37" spans="1:32" ht="24.95" customHeight="1" x14ac:dyDescent="0.15">
      <c r="A37" s="323"/>
      <c r="B37" s="15" t="s">
        <v>62</v>
      </c>
      <c r="C37" s="345"/>
      <c r="D37" s="346"/>
      <c r="E37" s="347"/>
      <c r="F37" s="348"/>
      <c r="G37" s="37"/>
      <c r="H37" s="87" t="s">
        <v>18</v>
      </c>
      <c r="I37" s="345"/>
      <c r="J37" s="346"/>
      <c r="K37" s="347"/>
      <c r="L37" s="348"/>
      <c r="M37" s="37"/>
      <c r="N37" s="87" t="s">
        <v>18</v>
      </c>
      <c r="O37" s="345"/>
      <c r="P37" s="346"/>
      <c r="Q37" s="347"/>
      <c r="R37" s="348"/>
      <c r="S37" s="37"/>
      <c r="T37" s="87" t="s">
        <v>18</v>
      </c>
      <c r="U37" s="345"/>
      <c r="V37" s="346"/>
      <c r="W37" s="347"/>
      <c r="X37" s="348"/>
      <c r="Y37" s="37"/>
      <c r="Z37" s="87" t="s">
        <v>18</v>
      </c>
      <c r="AA37" s="345"/>
      <c r="AB37" s="346"/>
      <c r="AC37" s="347"/>
      <c r="AD37" s="348"/>
      <c r="AE37" s="37"/>
      <c r="AF37" s="87" t="s">
        <v>18</v>
      </c>
    </row>
    <row r="38" spans="1:32" ht="24.95" customHeight="1" x14ac:dyDescent="0.15">
      <c r="A38" s="323"/>
      <c r="B38" s="7" t="s">
        <v>14</v>
      </c>
      <c r="C38" s="345"/>
      <c r="D38" s="346"/>
      <c r="E38" s="347"/>
      <c r="F38" s="348"/>
      <c r="G38" s="37"/>
      <c r="H38" s="87" t="s">
        <v>18</v>
      </c>
      <c r="I38" s="345"/>
      <c r="J38" s="346"/>
      <c r="K38" s="347"/>
      <c r="L38" s="348"/>
      <c r="M38" s="37"/>
      <c r="N38" s="87" t="s">
        <v>18</v>
      </c>
      <c r="O38" s="345"/>
      <c r="P38" s="346"/>
      <c r="Q38" s="347"/>
      <c r="R38" s="348"/>
      <c r="S38" s="37"/>
      <c r="T38" s="87" t="s">
        <v>18</v>
      </c>
      <c r="U38" s="345"/>
      <c r="V38" s="346"/>
      <c r="W38" s="347"/>
      <c r="X38" s="348"/>
      <c r="Y38" s="37"/>
      <c r="Z38" s="87" t="s">
        <v>18</v>
      </c>
      <c r="AA38" s="345"/>
      <c r="AB38" s="346"/>
      <c r="AC38" s="347"/>
      <c r="AD38" s="348"/>
      <c r="AE38" s="37"/>
      <c r="AF38" s="87" t="s">
        <v>18</v>
      </c>
    </row>
    <row r="39" spans="1:32" ht="24.95" customHeight="1" x14ac:dyDescent="0.15">
      <c r="A39" s="324"/>
      <c r="B39" s="16" t="s">
        <v>43</v>
      </c>
      <c r="C39" s="349"/>
      <c r="D39" s="350"/>
      <c r="E39" s="351"/>
      <c r="F39" s="352"/>
      <c r="G39" s="71">
        <f>SUM(G36:G38)</f>
        <v>0</v>
      </c>
      <c r="H39" s="88" t="s">
        <v>18</v>
      </c>
      <c r="I39" s="349"/>
      <c r="J39" s="350"/>
      <c r="K39" s="351"/>
      <c r="L39" s="352"/>
      <c r="M39" s="71">
        <f>SUM(M36:M38)</f>
        <v>0</v>
      </c>
      <c r="N39" s="88" t="s">
        <v>18</v>
      </c>
      <c r="O39" s="349"/>
      <c r="P39" s="350"/>
      <c r="Q39" s="351"/>
      <c r="R39" s="352"/>
      <c r="S39" s="71">
        <f>SUM(S36:S38)</f>
        <v>0</v>
      </c>
      <c r="T39" s="88" t="s">
        <v>18</v>
      </c>
      <c r="U39" s="349"/>
      <c r="V39" s="350"/>
      <c r="W39" s="351"/>
      <c r="X39" s="352"/>
      <c r="Y39" s="71">
        <f>SUM(Y36:Y38)</f>
        <v>0</v>
      </c>
      <c r="Z39" s="88" t="s">
        <v>18</v>
      </c>
      <c r="AA39" s="349"/>
      <c r="AB39" s="350"/>
      <c r="AC39" s="351"/>
      <c r="AD39" s="352"/>
      <c r="AE39" s="71">
        <f>SUM(AE36:AE38)</f>
        <v>0</v>
      </c>
      <c r="AF39" s="88" t="s">
        <v>18</v>
      </c>
    </row>
    <row r="40" spans="1:32" ht="18" customHeight="1" x14ac:dyDescent="0.15">
      <c r="A40" s="3"/>
      <c r="B40" s="3"/>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row>
    <row r="41" spans="1:32" ht="6" customHeight="1" x14ac:dyDescent="0.15">
      <c r="A41" s="3"/>
      <c r="B41" s="3"/>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row>
    <row r="42" spans="1:32" x14ac:dyDescent="0.15">
      <c r="A42" s="4"/>
      <c r="B42" s="17"/>
      <c r="C42" s="432"/>
      <c r="D42" s="432"/>
      <c r="E42" s="432"/>
      <c r="F42" s="63"/>
      <c r="G42" s="72" t="s">
        <v>63</v>
      </c>
      <c r="H42" s="89"/>
      <c r="I42" s="63"/>
      <c r="J42" s="63"/>
      <c r="K42" s="63"/>
      <c r="L42" s="63"/>
      <c r="M42" s="72" t="s">
        <v>64</v>
      </c>
      <c r="N42" s="89"/>
      <c r="O42" s="63"/>
      <c r="P42" s="63"/>
      <c r="Q42" s="63"/>
      <c r="R42" s="63"/>
      <c r="S42" s="72" t="s">
        <v>21</v>
      </c>
      <c r="T42" s="89"/>
      <c r="U42" s="63"/>
      <c r="V42" s="63"/>
      <c r="W42" s="63"/>
      <c r="X42" s="63"/>
      <c r="Y42" s="72" t="s">
        <v>67</v>
      </c>
      <c r="Z42" s="89"/>
      <c r="AA42" s="63"/>
      <c r="AB42" s="63"/>
      <c r="AC42" s="63"/>
      <c r="AD42" s="63"/>
      <c r="AE42" s="72" t="s">
        <v>58</v>
      </c>
      <c r="AF42" s="89"/>
    </row>
    <row r="43" spans="1:32" x14ac:dyDescent="0.15">
      <c r="A43" s="4"/>
      <c r="B43" s="430" t="s">
        <v>42</v>
      </c>
      <c r="C43" s="29"/>
      <c r="D43" s="41" t="s">
        <v>34</v>
      </c>
      <c r="E43" s="44" t="s">
        <v>59</v>
      </c>
      <c r="F43" s="63"/>
      <c r="G43" s="73">
        <f>G32</f>
        <v>0</v>
      </c>
      <c r="H43" s="89" t="s">
        <v>37</v>
      </c>
      <c r="I43" s="63"/>
      <c r="J43" s="63"/>
      <c r="K43" s="63"/>
      <c r="L43" s="63"/>
      <c r="M43" s="73">
        <f>M32</f>
        <v>0</v>
      </c>
      <c r="N43" s="89" t="s">
        <v>37</v>
      </c>
      <c r="O43" s="63"/>
      <c r="P43" s="63"/>
      <c r="Q43" s="63"/>
      <c r="R43" s="63"/>
      <c r="S43" s="73">
        <f>S32</f>
        <v>0</v>
      </c>
      <c r="T43" s="89" t="s">
        <v>37</v>
      </c>
      <c r="U43" s="63"/>
      <c r="V43" s="63"/>
      <c r="W43" s="63"/>
      <c r="X43" s="63"/>
      <c r="Y43" s="73">
        <f>Y32</f>
        <v>0</v>
      </c>
      <c r="Z43" s="89" t="s">
        <v>37</v>
      </c>
      <c r="AA43" s="63"/>
      <c r="AB43" s="63"/>
      <c r="AC43" s="63"/>
      <c r="AD43" s="63"/>
      <c r="AE43" s="73">
        <f>AE32</f>
        <v>0</v>
      </c>
      <c r="AF43" s="89" t="s">
        <v>37</v>
      </c>
    </row>
    <row r="44" spans="1:32" x14ac:dyDescent="0.15">
      <c r="A44" s="4"/>
      <c r="B44" s="430"/>
      <c r="C44" s="29"/>
      <c r="D44" s="42" t="s">
        <v>68</v>
      </c>
      <c r="E44" s="44" t="s">
        <v>0</v>
      </c>
      <c r="F44" s="63"/>
      <c r="G44" s="73">
        <f>G26</f>
        <v>0</v>
      </c>
      <c r="H44" s="89" t="s">
        <v>37</v>
      </c>
      <c r="I44" s="63"/>
      <c r="J44" s="63"/>
      <c r="K44" s="63"/>
      <c r="L44" s="63"/>
      <c r="M44" s="73">
        <f>M26</f>
        <v>0</v>
      </c>
      <c r="N44" s="89" t="s">
        <v>37</v>
      </c>
      <c r="O44" s="63"/>
      <c r="P44" s="63"/>
      <c r="Q44" s="63"/>
      <c r="R44" s="63"/>
      <c r="S44" s="73">
        <f>S26</f>
        <v>0</v>
      </c>
      <c r="T44" s="89" t="s">
        <v>37</v>
      </c>
      <c r="U44" s="63"/>
      <c r="V44" s="63"/>
      <c r="W44" s="63"/>
      <c r="X44" s="63"/>
      <c r="Y44" s="73">
        <f>Y26</f>
        <v>0</v>
      </c>
      <c r="Z44" s="89" t="s">
        <v>37</v>
      </c>
      <c r="AA44" s="63"/>
      <c r="AB44" s="63"/>
      <c r="AC44" s="63"/>
      <c r="AD44" s="63"/>
      <c r="AE44" s="73">
        <f>AE26</f>
        <v>0</v>
      </c>
      <c r="AF44" s="89" t="s">
        <v>37</v>
      </c>
    </row>
    <row r="45" spans="1:32" x14ac:dyDescent="0.15">
      <c r="A45" s="4"/>
      <c r="B45" s="430"/>
      <c r="C45" s="29"/>
      <c r="D45" s="41" t="s">
        <v>65</v>
      </c>
      <c r="E45" s="44" t="s">
        <v>69</v>
      </c>
      <c r="G45" s="74"/>
      <c r="H45" s="90" t="s">
        <v>37</v>
      </c>
      <c r="I45" s="435"/>
      <c r="J45" s="436"/>
      <c r="K45" s="94"/>
      <c r="L45" s="94"/>
      <c r="M45" s="74"/>
      <c r="N45" s="90" t="s">
        <v>37</v>
      </c>
      <c r="O45" s="94"/>
      <c r="P45" s="94"/>
      <c r="Q45" s="94"/>
      <c r="R45" s="94"/>
      <c r="S45" s="74"/>
      <c r="T45" s="90" t="s">
        <v>37</v>
      </c>
      <c r="U45" s="435"/>
      <c r="V45" s="436"/>
      <c r="W45" s="94"/>
      <c r="X45" s="94"/>
      <c r="Y45" s="74"/>
      <c r="Z45" s="90" t="s">
        <v>37</v>
      </c>
      <c r="AA45" s="94"/>
      <c r="AB45" s="94"/>
      <c r="AC45" s="94"/>
      <c r="AD45" s="94"/>
      <c r="AE45" s="74"/>
      <c r="AF45" s="89" t="s">
        <v>37</v>
      </c>
    </row>
    <row r="46" spans="1:32" x14ac:dyDescent="0.15">
      <c r="A46" s="4"/>
      <c r="B46" s="430"/>
      <c r="C46" s="29"/>
      <c r="D46" s="42" t="s">
        <v>43</v>
      </c>
      <c r="E46" s="44" t="s">
        <v>70</v>
      </c>
      <c r="F46" s="63"/>
      <c r="G46" s="73">
        <f>G43+G44+G45</f>
        <v>0</v>
      </c>
      <c r="H46" s="89" t="s">
        <v>37</v>
      </c>
      <c r="I46" s="63"/>
      <c r="J46" s="63"/>
      <c r="K46" s="63"/>
      <c r="L46" s="63"/>
      <c r="M46" s="73">
        <f>M43+M44+M45</f>
        <v>0</v>
      </c>
      <c r="N46" s="89" t="s">
        <v>37</v>
      </c>
      <c r="O46" s="63"/>
      <c r="P46" s="63"/>
      <c r="Q46" s="63"/>
      <c r="R46" s="63"/>
      <c r="S46" s="73">
        <f>S43+S44+S45</f>
        <v>0</v>
      </c>
      <c r="T46" s="89" t="s">
        <v>37</v>
      </c>
      <c r="U46" s="63"/>
      <c r="V46" s="63"/>
      <c r="W46" s="63"/>
      <c r="X46" s="63"/>
      <c r="Y46" s="73">
        <f>Y43+Y44+Y45</f>
        <v>0</v>
      </c>
      <c r="Z46" s="89" t="s">
        <v>37</v>
      </c>
      <c r="AA46" s="63"/>
      <c r="AB46" s="63"/>
      <c r="AC46" s="63"/>
      <c r="AD46" s="63"/>
      <c r="AE46" s="73">
        <f>AE43+AE44+AE45</f>
        <v>0</v>
      </c>
      <c r="AF46" s="89" t="s">
        <v>37</v>
      </c>
    </row>
    <row r="47" spans="1:32" x14ac:dyDescent="0.15">
      <c r="A47" s="4"/>
      <c r="B47" s="430" t="s">
        <v>35</v>
      </c>
      <c r="C47" s="29"/>
      <c r="D47" s="42" t="s">
        <v>71</v>
      </c>
      <c r="E47" s="44" t="s">
        <v>60</v>
      </c>
      <c r="F47" s="63"/>
      <c r="G47" s="73"/>
      <c r="H47" s="89" t="s">
        <v>37</v>
      </c>
      <c r="I47" s="63"/>
      <c r="J47" s="63"/>
      <c r="K47" s="63"/>
      <c r="L47" s="63"/>
      <c r="M47" s="73"/>
      <c r="N47" s="89" t="s">
        <v>37</v>
      </c>
      <c r="O47" s="63"/>
      <c r="P47" s="63"/>
      <c r="Q47" s="63"/>
      <c r="R47" s="63"/>
      <c r="S47" s="73"/>
      <c r="T47" s="89" t="s">
        <v>37</v>
      </c>
      <c r="U47" s="63"/>
      <c r="V47" s="63"/>
      <c r="W47" s="63"/>
      <c r="X47" s="63"/>
      <c r="Y47" s="73"/>
      <c r="Z47" s="89" t="s">
        <v>37</v>
      </c>
      <c r="AA47" s="63"/>
      <c r="AB47" s="63"/>
      <c r="AC47" s="63"/>
      <c r="AD47" s="63"/>
      <c r="AE47" s="73"/>
      <c r="AF47" s="89" t="s">
        <v>37</v>
      </c>
    </row>
    <row r="48" spans="1:32" x14ac:dyDescent="0.15">
      <c r="A48" s="4"/>
      <c r="B48" s="430"/>
      <c r="C48" s="431" t="s">
        <v>153</v>
      </c>
      <c r="D48" s="42" t="s">
        <v>43</v>
      </c>
      <c r="E48" s="44" t="s">
        <v>72</v>
      </c>
      <c r="F48" s="63"/>
      <c r="G48" s="73">
        <f>G49+G50</f>
        <v>0</v>
      </c>
      <c r="H48" s="89" t="s">
        <v>37</v>
      </c>
      <c r="I48" s="63"/>
      <c r="J48" s="63"/>
      <c r="K48" s="63"/>
      <c r="L48" s="63"/>
      <c r="M48" s="73">
        <f>M49+M50</f>
        <v>0</v>
      </c>
      <c r="N48" s="89" t="s">
        <v>37</v>
      </c>
      <c r="O48" s="63"/>
      <c r="P48" s="63"/>
      <c r="Q48" s="63"/>
      <c r="R48" s="63"/>
      <c r="S48" s="73">
        <f>S49+S50</f>
        <v>0</v>
      </c>
      <c r="T48" s="89" t="s">
        <v>37</v>
      </c>
      <c r="U48" s="63"/>
      <c r="V48" s="63"/>
      <c r="W48" s="63"/>
      <c r="X48" s="63"/>
      <c r="Y48" s="73">
        <f>Y49+Y50</f>
        <v>0</v>
      </c>
      <c r="Z48" s="89" t="s">
        <v>37</v>
      </c>
      <c r="AA48" s="63"/>
      <c r="AB48" s="63"/>
      <c r="AC48" s="63"/>
      <c r="AD48" s="63"/>
      <c r="AE48" s="73">
        <f>AE49+AE50</f>
        <v>0</v>
      </c>
      <c r="AF48" s="89" t="s">
        <v>37</v>
      </c>
    </row>
    <row r="49" spans="1:32" x14ac:dyDescent="0.15">
      <c r="A49" s="4"/>
      <c r="B49" s="430"/>
      <c r="C49" s="431"/>
      <c r="D49" s="43" t="s">
        <v>73</v>
      </c>
      <c r="E49" s="44"/>
      <c r="F49" s="63"/>
      <c r="G49" s="73"/>
      <c r="H49" s="89" t="s">
        <v>37</v>
      </c>
      <c r="I49" s="63"/>
      <c r="J49" s="63"/>
      <c r="K49" s="63"/>
      <c r="L49" s="63"/>
      <c r="M49" s="73"/>
      <c r="N49" s="89" t="s">
        <v>37</v>
      </c>
      <c r="O49" s="63"/>
      <c r="P49" s="63"/>
      <c r="Q49" s="63"/>
      <c r="R49" s="63"/>
      <c r="S49" s="73"/>
      <c r="T49" s="89" t="s">
        <v>37</v>
      </c>
      <c r="U49" s="63"/>
      <c r="V49" s="63"/>
      <c r="W49" s="63"/>
      <c r="X49" s="63"/>
      <c r="Y49" s="73"/>
      <c r="Z49" s="89" t="s">
        <v>37</v>
      </c>
      <c r="AA49" s="63"/>
      <c r="AB49" s="63"/>
      <c r="AC49" s="63"/>
      <c r="AD49" s="63"/>
      <c r="AE49" s="73"/>
      <c r="AF49" s="89" t="s">
        <v>37</v>
      </c>
    </row>
    <row r="50" spans="1:32" x14ac:dyDescent="0.15">
      <c r="A50" s="4"/>
      <c r="B50" s="430"/>
      <c r="C50" s="431"/>
      <c r="D50" s="43" t="s">
        <v>74</v>
      </c>
      <c r="E50" s="44"/>
      <c r="F50" s="63"/>
      <c r="G50" s="73"/>
      <c r="H50" s="89" t="s">
        <v>37</v>
      </c>
      <c r="I50" s="63"/>
      <c r="J50" s="63"/>
      <c r="K50" s="63"/>
      <c r="L50" s="63"/>
      <c r="M50" s="73"/>
      <c r="N50" s="89" t="s">
        <v>37</v>
      </c>
      <c r="O50" s="63"/>
      <c r="P50" s="63"/>
      <c r="Q50" s="63"/>
      <c r="R50" s="63"/>
      <c r="S50" s="73"/>
      <c r="T50" s="89" t="s">
        <v>37</v>
      </c>
      <c r="U50" s="63"/>
      <c r="V50" s="63"/>
      <c r="W50" s="63"/>
      <c r="X50" s="63"/>
      <c r="Y50" s="73"/>
      <c r="Z50" s="89" t="s">
        <v>37</v>
      </c>
      <c r="AA50" s="63"/>
      <c r="AB50" s="63"/>
      <c r="AC50" s="63"/>
      <c r="AD50" s="63"/>
      <c r="AE50" s="73"/>
      <c r="AF50" s="89" t="s">
        <v>37</v>
      </c>
    </row>
    <row r="51" spans="1:32" x14ac:dyDescent="0.15">
      <c r="A51" s="4"/>
      <c r="B51" s="17"/>
      <c r="C51" s="30" t="s">
        <v>75</v>
      </c>
      <c r="D51" s="44"/>
      <c r="E51" s="44" t="s">
        <v>76</v>
      </c>
      <c r="F51" s="63"/>
      <c r="G51" s="73">
        <f>G46-G47-G48</f>
        <v>0</v>
      </c>
      <c r="H51" s="89" t="s">
        <v>37</v>
      </c>
      <c r="I51" s="63"/>
      <c r="J51" s="63"/>
      <c r="K51" s="63"/>
      <c r="L51" s="63"/>
      <c r="M51" s="73">
        <f>M46-M47-M48</f>
        <v>0</v>
      </c>
      <c r="N51" s="89" t="s">
        <v>37</v>
      </c>
      <c r="O51" s="63"/>
      <c r="P51" s="63"/>
      <c r="Q51" s="63"/>
      <c r="R51" s="63"/>
      <c r="S51" s="73">
        <f>S46-S47-S48</f>
        <v>0</v>
      </c>
      <c r="T51" s="89" t="s">
        <v>37</v>
      </c>
      <c r="U51" s="63"/>
      <c r="V51" s="63"/>
      <c r="W51" s="63"/>
      <c r="X51" s="63"/>
      <c r="Y51" s="73">
        <f>Y46-Y47-Y48</f>
        <v>0</v>
      </c>
      <c r="Z51" s="89" t="s">
        <v>37</v>
      </c>
      <c r="AA51" s="63"/>
      <c r="AB51" s="63"/>
      <c r="AC51" s="63"/>
      <c r="AD51" s="63"/>
      <c r="AE51" s="73">
        <f>AE46-AE47-AE48</f>
        <v>0</v>
      </c>
      <c r="AF51" s="89" t="s">
        <v>37</v>
      </c>
    </row>
    <row r="53" spans="1:32" x14ac:dyDescent="0.15">
      <c r="B53" s="250" t="s">
        <v>178</v>
      </c>
      <c r="C53" s="251"/>
      <c r="D53" s="251"/>
      <c r="E53" s="251"/>
      <c r="F53" s="251"/>
      <c r="G53" s="251"/>
      <c r="H53" s="252"/>
    </row>
    <row r="54" spans="1:32" x14ac:dyDescent="0.15">
      <c r="B54" s="253" t="s">
        <v>179</v>
      </c>
      <c r="C54" s="254"/>
      <c r="D54" s="254"/>
      <c r="E54" s="254"/>
      <c r="F54" s="254"/>
      <c r="G54" s="254"/>
      <c r="H54" s="255"/>
    </row>
  </sheetData>
  <mergeCells count="94">
    <mergeCell ref="S3:T3"/>
    <mergeCell ref="U2:V2"/>
    <mergeCell ref="AA2:AB2"/>
    <mergeCell ref="U3:V3"/>
    <mergeCell ref="W3:X3"/>
    <mergeCell ref="Y3:Z3"/>
    <mergeCell ref="AA3:AB3"/>
    <mergeCell ref="A2:B2"/>
    <mergeCell ref="K3:L3"/>
    <mergeCell ref="M3:N3"/>
    <mergeCell ref="O3:P3"/>
    <mergeCell ref="Q3:R3"/>
    <mergeCell ref="A3:B3"/>
    <mergeCell ref="C3:D3"/>
    <mergeCell ref="E3:F3"/>
    <mergeCell ref="G3:H3"/>
    <mergeCell ref="I3:J3"/>
    <mergeCell ref="C2:D2"/>
    <mergeCell ref="I2:J2"/>
    <mergeCell ref="O2:P2"/>
    <mergeCell ref="I35:J35"/>
    <mergeCell ref="K35:L35"/>
    <mergeCell ref="O35:P35"/>
    <mergeCell ref="AC3:AD3"/>
    <mergeCell ref="AE3:AF3"/>
    <mergeCell ref="I34:J34"/>
    <mergeCell ref="K34:L34"/>
    <mergeCell ref="O34:P34"/>
    <mergeCell ref="Q34:R34"/>
    <mergeCell ref="U34:V34"/>
    <mergeCell ref="W34:X34"/>
    <mergeCell ref="AA34:AB34"/>
    <mergeCell ref="AC34:AD34"/>
    <mergeCell ref="Q35:R35"/>
    <mergeCell ref="U35:V35"/>
    <mergeCell ref="W35:X35"/>
    <mergeCell ref="O36:P36"/>
    <mergeCell ref="AA35:AB35"/>
    <mergeCell ref="AC35:AD35"/>
    <mergeCell ref="W36:X36"/>
    <mergeCell ref="AA36:AB36"/>
    <mergeCell ref="AC36:AD36"/>
    <mergeCell ref="W37:X37"/>
    <mergeCell ref="AA37:AB37"/>
    <mergeCell ref="AC37:AD37"/>
    <mergeCell ref="C37:D37"/>
    <mergeCell ref="E37:F37"/>
    <mergeCell ref="I37:J37"/>
    <mergeCell ref="K37:L37"/>
    <mergeCell ref="O37:P37"/>
    <mergeCell ref="W38:X38"/>
    <mergeCell ref="AA38:AB38"/>
    <mergeCell ref="AC38:AD38"/>
    <mergeCell ref="C38:D38"/>
    <mergeCell ref="E38:F38"/>
    <mergeCell ref="I38:J38"/>
    <mergeCell ref="K38:L38"/>
    <mergeCell ref="O38:P38"/>
    <mergeCell ref="W39:X39"/>
    <mergeCell ref="AA39:AB39"/>
    <mergeCell ref="AC39:AD39"/>
    <mergeCell ref="C39:D39"/>
    <mergeCell ref="E39:F39"/>
    <mergeCell ref="I39:J39"/>
    <mergeCell ref="K39:L39"/>
    <mergeCell ref="O39:P39"/>
    <mergeCell ref="I45:J45"/>
    <mergeCell ref="U45:V45"/>
    <mergeCell ref="A36:A39"/>
    <mergeCell ref="B43:B46"/>
    <mergeCell ref="Q39:R39"/>
    <mergeCell ref="U39:V39"/>
    <mergeCell ref="Q38:R38"/>
    <mergeCell ref="U38:V38"/>
    <mergeCell ref="Q37:R37"/>
    <mergeCell ref="U37:V37"/>
    <mergeCell ref="Q36:R36"/>
    <mergeCell ref="U36:V36"/>
    <mergeCell ref="C36:D36"/>
    <mergeCell ref="E36:F36"/>
    <mergeCell ref="I36:J36"/>
    <mergeCell ref="K36:L36"/>
    <mergeCell ref="B47:B50"/>
    <mergeCell ref="C48:C50"/>
    <mergeCell ref="A4:A10"/>
    <mergeCell ref="A11:A31"/>
    <mergeCell ref="C42:E42"/>
    <mergeCell ref="C35:D35"/>
    <mergeCell ref="E35:F35"/>
    <mergeCell ref="A32:B32"/>
    <mergeCell ref="A33:B33"/>
    <mergeCell ref="A34:B34"/>
    <mergeCell ref="C34:D34"/>
    <mergeCell ref="E34:F34"/>
  </mergeCells>
  <phoneticPr fontId="19"/>
  <printOptions horizontalCentered="1"/>
  <pageMargins left="0.39370078740157483" right="0.39370078740157483" top="0.78740157480314965" bottom="0.39370078740157483" header="0" footer="0"/>
  <pageSetup paperSize="9" scale="5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0"/>
    <pageSetUpPr fitToPage="1"/>
  </sheetPr>
  <dimension ref="A1:AC58"/>
  <sheetViews>
    <sheetView workbookViewId="0">
      <selection activeCell="M14" sqref="M14"/>
    </sheetView>
  </sheetViews>
  <sheetFormatPr defaultRowHeight="13.5" x14ac:dyDescent="0.15"/>
  <cols>
    <col min="1" max="1" width="4.625" style="197" customWidth="1"/>
    <col min="2" max="2" width="29.875" style="198" customWidth="1"/>
    <col min="3" max="3" width="13.875" customWidth="1"/>
    <col min="4" max="4" width="9" customWidth="1"/>
    <col min="5" max="5" width="5.875" customWidth="1"/>
    <col min="6" max="6" width="4.125" customWidth="1"/>
    <col min="7" max="7" width="4.75" customWidth="1"/>
    <col min="8" max="8" width="7.625" customWidth="1"/>
    <col min="9" max="9" width="10.125" customWidth="1"/>
    <col min="10" max="10" width="17.25" customWidth="1"/>
    <col min="11" max="11" width="17.125" customWidth="1"/>
    <col min="12" max="16" width="12.75" customWidth="1"/>
    <col min="17" max="28" width="10.75" style="292" customWidth="1"/>
    <col min="29" max="29" width="10.75" customWidth="1"/>
  </cols>
  <sheetData>
    <row r="1" spans="1:29" ht="12" customHeight="1" x14ac:dyDescent="0.15">
      <c r="B1" s="201"/>
      <c r="L1">
        <v>1</v>
      </c>
      <c r="M1">
        <v>2</v>
      </c>
      <c r="N1">
        <v>3</v>
      </c>
      <c r="O1">
        <v>4</v>
      </c>
      <c r="P1">
        <v>5</v>
      </c>
      <c r="Q1" s="292">
        <v>6</v>
      </c>
      <c r="R1" s="292">
        <v>7</v>
      </c>
      <c r="S1" s="292">
        <v>8</v>
      </c>
      <c r="T1" s="292">
        <v>9</v>
      </c>
      <c r="U1" s="292">
        <v>10</v>
      </c>
      <c r="V1" s="292">
        <v>11</v>
      </c>
      <c r="W1" s="292">
        <v>12</v>
      </c>
      <c r="X1" s="292">
        <v>13</v>
      </c>
      <c r="Y1" s="292">
        <v>14</v>
      </c>
      <c r="Z1" s="292">
        <v>15</v>
      </c>
      <c r="AA1" s="292">
        <v>16</v>
      </c>
      <c r="AB1" s="292">
        <v>17</v>
      </c>
      <c r="AC1" s="197" t="s">
        <v>211</v>
      </c>
    </row>
    <row r="2" spans="1:29" ht="26.25" customHeight="1" thickBot="1" x14ac:dyDescent="0.2">
      <c r="A2" s="200" t="s">
        <v>139</v>
      </c>
      <c r="B2" s="201"/>
      <c r="AC2" s="197"/>
    </row>
    <row r="3" spans="1:29" ht="27" customHeight="1" x14ac:dyDescent="0.15">
      <c r="A3" s="445" t="s">
        <v>25</v>
      </c>
      <c r="B3" s="447" t="s">
        <v>140</v>
      </c>
      <c r="C3" s="447" t="s">
        <v>141</v>
      </c>
      <c r="D3" s="447" t="s">
        <v>142</v>
      </c>
      <c r="E3" s="447" t="s">
        <v>143</v>
      </c>
      <c r="F3" s="447"/>
      <c r="G3" s="447"/>
      <c r="H3" s="449" t="s">
        <v>145</v>
      </c>
      <c r="I3" s="453" t="s">
        <v>146</v>
      </c>
      <c r="J3" s="449" t="s">
        <v>84</v>
      </c>
      <c r="K3" s="449" t="s">
        <v>147</v>
      </c>
      <c r="L3" s="451" t="s">
        <v>32</v>
      </c>
      <c r="M3" s="451"/>
      <c r="N3" s="451"/>
      <c r="O3" s="451"/>
      <c r="P3" s="452"/>
      <c r="Q3" s="442" t="s">
        <v>210</v>
      </c>
      <c r="R3" s="443"/>
      <c r="S3" s="443"/>
      <c r="T3" s="443"/>
      <c r="U3" s="443"/>
      <c r="V3" s="443"/>
      <c r="W3" s="443"/>
      <c r="X3" s="443"/>
      <c r="Y3" s="443"/>
      <c r="Z3" s="443"/>
      <c r="AA3" s="443"/>
      <c r="AB3" s="443"/>
      <c r="AC3" s="444"/>
    </row>
    <row r="4" spans="1:29" s="199" customFormat="1" ht="30" customHeight="1" x14ac:dyDescent="0.15">
      <c r="A4" s="446"/>
      <c r="B4" s="448"/>
      <c r="C4" s="448"/>
      <c r="D4" s="448"/>
      <c r="E4" s="448"/>
      <c r="F4" s="448"/>
      <c r="G4" s="448"/>
      <c r="H4" s="450"/>
      <c r="I4" s="454"/>
      <c r="J4" s="450"/>
      <c r="K4" s="450"/>
      <c r="L4" s="243" t="s">
        <v>149</v>
      </c>
      <c r="M4" s="243" t="s">
        <v>108</v>
      </c>
      <c r="N4" s="243" t="s">
        <v>150</v>
      </c>
      <c r="O4" s="243" t="s">
        <v>151</v>
      </c>
      <c r="P4" s="262" t="s">
        <v>117</v>
      </c>
      <c r="Q4" s="306" t="s">
        <v>198</v>
      </c>
      <c r="R4" s="307" t="s">
        <v>199</v>
      </c>
      <c r="S4" s="307" t="s">
        <v>200</v>
      </c>
      <c r="T4" s="307" t="s">
        <v>201</v>
      </c>
      <c r="U4" s="307" t="s">
        <v>202</v>
      </c>
      <c r="V4" s="307" t="s">
        <v>203</v>
      </c>
      <c r="W4" s="307" t="s">
        <v>204</v>
      </c>
      <c r="X4" s="307" t="s">
        <v>205</v>
      </c>
      <c r="Y4" s="307" t="s">
        <v>206</v>
      </c>
      <c r="Z4" s="307" t="s">
        <v>207</v>
      </c>
      <c r="AA4" s="307" t="s">
        <v>208</v>
      </c>
      <c r="AB4" s="307" t="s">
        <v>209</v>
      </c>
      <c r="AC4" s="308" t="s">
        <v>211</v>
      </c>
    </row>
    <row r="5" spans="1:29" s="198" customFormat="1" ht="35.25" customHeight="1" x14ac:dyDescent="0.15">
      <c r="A5" s="304" t="s">
        <v>154</v>
      </c>
      <c r="B5" s="202" t="s">
        <v>155</v>
      </c>
      <c r="C5" s="204">
        <v>4800000</v>
      </c>
      <c r="D5" s="207">
        <v>7</v>
      </c>
      <c r="E5" s="208" t="s">
        <v>66</v>
      </c>
      <c r="F5" s="210">
        <v>2</v>
      </c>
      <c r="G5" s="213" t="s">
        <v>144</v>
      </c>
      <c r="H5" s="215">
        <v>2</v>
      </c>
      <c r="I5" s="204">
        <f t="shared" ref="I5:I15" si="0">12-H5+1</f>
        <v>11</v>
      </c>
      <c r="J5" s="204">
        <f>ROUNDDOWN(K5*I5/12,0)</f>
        <v>629200</v>
      </c>
      <c r="K5" s="204">
        <f>ROUNDDOWN(ROUNDUP(1/D5,3)*C5,0)</f>
        <v>686400</v>
      </c>
      <c r="L5" s="204">
        <f>IF($B5="","",IF($F5&gt;L$1,0,IF($F5=L$1,$J5,$K5)))</f>
        <v>0</v>
      </c>
      <c r="M5" s="204">
        <f>IF($B5="","",IF($F5&gt;M$1,0,IF($F5=M$1,$J5,IF($C5-SUM($L5:L5)&lt;=$K5,$C5-SUM($L5:L5)-1,$K5))))</f>
        <v>629200</v>
      </c>
      <c r="N5" s="204">
        <f>IF($B5="","",IF($F5&gt;N$1,0,IF($F5=N$1,$J5,IF($C5-SUM($L5:M5)&lt;=$K5,$C5-SUM($L5:M5)-1,$K5))))</f>
        <v>686400</v>
      </c>
      <c r="O5" s="204">
        <f>IF($B5="","",IF($F5&gt;O$1,0,IF($F5=O$1,$J5,IF($C5-SUM($L5:N5)&lt;=$K5,$C5-SUM($L5:N5)-1,$K5))))</f>
        <v>686400</v>
      </c>
      <c r="P5" s="305">
        <f>IF($B5="","",IF($F5&gt;P$1,0,IF($F5=P$1,$J5,IF($C5-SUM($L5:O5)&lt;=$K5,$C5-SUM($L5:O5)-1,$K5))))</f>
        <v>686400</v>
      </c>
      <c r="Q5" s="302">
        <f>IF($B5="","",IF($F5&gt;Q$1,0,IF($F5=Q$1,$J5,IF($C5-SUM($L5:P5)&lt;=$K5,$C5-SUM($L5:P5)-1,$K5))))</f>
        <v>686400</v>
      </c>
      <c r="R5" s="302">
        <f>IF($B5="","",IF($F5&gt;R$1,0,IF($F5=R$1,$J5,IF($C5-SUM($L5:Q5)&lt;=$K5,$C5-SUM($L5:Q5)-1,$K5))))</f>
        <v>686400</v>
      </c>
      <c r="S5" s="302">
        <f>IF($B5="","",IF($F5&gt;S$1,0,IF($F5=S$1,$J5,IF($C5-SUM($L5:R5)&lt;=$K5,$C5-SUM($L5:R5)-1,$K5))))</f>
        <v>686400</v>
      </c>
      <c r="T5" s="302">
        <f>IF($B5="","",IF($F5&gt;T$1,0,IF($F5=T$1,$J5,IF($C5-SUM($L5:S5)&lt;=$K5,$C5-SUM($L5:S5)-1,$K5))))</f>
        <v>52399</v>
      </c>
      <c r="U5" s="302">
        <f>IF($B5="","",IF($F5&gt;U$1,0,IF($F5=U$1,$J5,IF($C5-SUM($L5:T5)&lt;=$K5,$C5-SUM($L5:T5)-1,$K5))))</f>
        <v>0</v>
      </c>
      <c r="V5" s="302">
        <f>IF($B5="","",IF($F5&gt;V$1,0,IF($F5=V$1,$J5,IF($C5-SUM($L5:U5)&lt;=$K5,$C5-SUM($L5:U5)-1,$K5))))</f>
        <v>0</v>
      </c>
      <c r="W5" s="302">
        <f>IF($B5="","",IF($F5&gt;W$1,0,IF($F5=W$1,$J5,IF($C5-SUM($L5:V5)&lt;=$K5,$C5-SUM($L5:V5)-1,$K5))))</f>
        <v>0</v>
      </c>
      <c r="X5" s="302">
        <f>IF($B5="","",IF($F5&gt;X$1,0,IF($F5=X$1,$J5,IF($C5-SUM($L5:W5)&lt;=$K5,$C5-SUM($L5:W5)-1,$K5))))</f>
        <v>0</v>
      </c>
      <c r="Y5" s="302">
        <f>IF($B5="","",IF($F5&gt;Y$1,0,IF($F5=Y$1,$J5,IF($C5-SUM($L5:X5)&lt;=$K5,$C5-SUM($L5:X5)-1,$K5))))</f>
        <v>0</v>
      </c>
      <c r="Z5" s="302">
        <f>IF($B5="","",IF($F5&gt;Z$1,0,IF($F5=Z$1,$J5,IF($C5-SUM($L5:Y5)&lt;=$K5,$C5-SUM($L5:Y5)-1,$K5))))</f>
        <v>0</v>
      </c>
      <c r="AA5" s="302">
        <f>IF($B5="","",IF($F5&gt;AA$1,0,IF($F5=AA$1,$J5,IF($C5-SUM($L5:Z5)&lt;=$K5,$C5-SUM($L5:Z5)-1,$K5))))</f>
        <v>0</v>
      </c>
      <c r="AB5" s="302">
        <f>IF($B5="","",IF($F5&gt;AB$1,0,IF($F5=AB$1,$J5,IF($C5-SUM($L5:AA5)&lt;=$K5,$C5-SUM($L5:AA5)-1,$K5))))</f>
        <v>0</v>
      </c>
      <c r="AC5" s="300">
        <f>IF($B5="","",IF($F5&gt;AB$1,0,SUM(L5:AB5)+1))</f>
        <v>4800000</v>
      </c>
    </row>
    <row r="6" spans="1:29" ht="30" customHeight="1" x14ac:dyDescent="0.15">
      <c r="A6" s="263">
        <v>1</v>
      </c>
      <c r="B6" s="203"/>
      <c r="C6" s="205"/>
      <c r="D6" s="205"/>
      <c r="E6" s="209" t="s">
        <v>66</v>
      </c>
      <c r="F6" s="211"/>
      <c r="G6" s="214" t="s">
        <v>144</v>
      </c>
      <c r="H6" s="216"/>
      <c r="I6" s="217">
        <f t="shared" si="0"/>
        <v>13</v>
      </c>
      <c r="J6" s="217" t="e">
        <f>ROUNDDOWN(K6*I6/12,0)</f>
        <v>#DIV/0!</v>
      </c>
      <c r="K6" s="217" t="e">
        <f>ROUNDDOWN(ROUNDUP(1/D6,3)*C6,0)</f>
        <v>#DIV/0!</v>
      </c>
      <c r="L6" s="217" t="str">
        <f>IF($B6="","",IF($F6&gt;L$1,0,IF($F6=L$1,$J6,$K6)))</f>
        <v/>
      </c>
      <c r="M6" s="217" t="str">
        <f>IF($B6="","",IF($F6&gt;M$1,0,IF($F6=M$1,$J6,IF($C6-SUM($L6:L6)&lt;=$K6,$C6-SUM($L6:L6)-1,$K6))))</f>
        <v/>
      </c>
      <c r="N6" s="217" t="str">
        <f>IF($B6="","",IF($F6&gt;N$1,0,IF($F6=N$1,$J6,IF($C6-SUM($L6:M6)&lt;=$K6,$C6-SUM($L6:M6)-1,$K6))))</f>
        <v/>
      </c>
      <c r="O6" s="217" t="str">
        <f>IF($B6="","",IF($F6&gt;O$1,0,IF($F6=O$1,$J6,IF($C6-SUM($L6:N6)&lt;=$K6,$C6-SUM($L6:N6)-1,$K6))))</f>
        <v/>
      </c>
      <c r="P6" s="264" t="str">
        <f>IF($B6="","",IF($F6&gt;P$1,0,IF($F6=P$1,$J6,IF($C6-SUM($L6:O6)&lt;=$K6,$C6-SUM($L6:O6)-1,$K6))))</f>
        <v/>
      </c>
      <c r="Q6" s="301" t="str">
        <f>IF($B6="","",IF($F6&gt;Q$1,0,IF($F6=Q$1,$J6,IF($C6-SUM($L6:P6)&lt;=$K6,$C6-SUM($L6:P6)-1,$K6))))</f>
        <v/>
      </c>
      <c r="R6" s="301" t="str">
        <f>IF($B6="","",IF($F6&gt;R$1,0,IF($F6=R$1,$J6,IF($C6-SUM($L6:Q6)&lt;=$K6,$C6-SUM($L6:Q6)-1,$K6))))</f>
        <v/>
      </c>
      <c r="S6" s="301" t="str">
        <f>IF($B6="","",IF($F6&gt;S$1,0,IF($F6=S$1,$J6,IF($C6-SUM($L6:R6)&lt;=$K6,$C6-SUM($L6:R6)-1,$K6))))</f>
        <v/>
      </c>
      <c r="T6" s="301" t="str">
        <f>IF($B6="","",IF($F6&gt;T$1,0,IF($F6=T$1,$J6,IF($C6-SUM($L6:S6)&lt;=$K6,$C6-SUM($L6:S6)-1,$K6))))</f>
        <v/>
      </c>
      <c r="U6" s="301" t="str">
        <f>IF($B6="","",IF($F6&gt;U$1,0,IF($F6=U$1,$J6,IF($C6-SUM($L6:T6)&lt;=$K6,$C6-SUM($L6:T6)-1,$K6))))</f>
        <v/>
      </c>
      <c r="V6" s="301" t="str">
        <f>IF($B6="","",IF($F6&gt;V$1,0,IF($F6=V$1,$J6,IF($C6-SUM($L6:U6)&lt;=$K6,$C6-SUM($L6:U6)-1,$K6))))</f>
        <v/>
      </c>
      <c r="W6" s="301" t="str">
        <f>IF($B6="","",IF($F6&gt;W$1,0,IF($F6=W$1,$J6,IF($C6-SUM($L6:V6)&lt;=$K6,$C6-SUM($L6:V6)-1,$K6))))</f>
        <v/>
      </c>
      <c r="X6" s="301" t="str">
        <f>IF($B6="","",IF($F6&gt;X$1,0,IF($F6=X$1,$J6,IF($C6-SUM($L6:W6)&lt;=$K6,$C6-SUM($L6:W6)-1,$K6))))</f>
        <v/>
      </c>
      <c r="Y6" s="301" t="str">
        <f>IF($B6="","",IF($F6&gt;Y$1,0,IF($F6=Y$1,$J6,IF($C6-SUM($L6:X6)&lt;=$K6,$C6-SUM($L6:X6)-1,$K6))))</f>
        <v/>
      </c>
      <c r="Z6" s="301" t="str">
        <f>IF($B6="","",IF($F6&gt;Z$1,0,IF($F6=Z$1,$J6,IF($C6-SUM($L6:Y6)&lt;=$K6,$C6-SUM($L6:Y6)-1,$K6))))</f>
        <v/>
      </c>
      <c r="AA6" s="301" t="str">
        <f>IF($B6="","",IF($F6&gt;AA$1,0,IF($F6=AA$1,$J6,IF($C6-SUM($L6:Z6)&lt;=$K6,$C6-SUM($L6:Z6)-1,$K6))))</f>
        <v/>
      </c>
      <c r="AB6" s="301" t="str">
        <f>IF($B6="","",IF($F6&gt;AB$1,0,IF($F6=AB$1,$J6,IF($C6-SUM($L6:AA6)&lt;=$K6,$C6-SUM($L6:AA6)-1,$K6))))</f>
        <v/>
      </c>
      <c r="AC6" s="300" t="str">
        <f>IF($B6="","",IF($F6&gt;AB$1,0,SUM(L6:AB6)+1))</f>
        <v/>
      </c>
    </row>
    <row r="7" spans="1:29" ht="30" customHeight="1" x14ac:dyDescent="0.15">
      <c r="A7" s="263">
        <v>2</v>
      </c>
      <c r="B7" s="203"/>
      <c r="C7" s="205"/>
      <c r="D7" s="205"/>
      <c r="E7" s="209" t="s">
        <v>66</v>
      </c>
      <c r="F7" s="211"/>
      <c r="G7" s="214" t="s">
        <v>144</v>
      </c>
      <c r="H7" s="216"/>
      <c r="I7" s="217">
        <f t="shared" si="0"/>
        <v>13</v>
      </c>
      <c r="J7" s="217" t="e">
        <f t="shared" ref="J7:J15" si="1">ROUNDDOWN(K7*I7/12,0)</f>
        <v>#DIV/0!</v>
      </c>
      <c r="K7" s="217" t="e">
        <f t="shared" ref="K7:K15" si="2">ROUNDDOWN(ROUNDUP(1/D7,3)*C7,0)</f>
        <v>#DIV/0!</v>
      </c>
      <c r="L7" s="217" t="str">
        <f t="shared" ref="L7:L14" si="3">IF($B7="","",IF($F7&gt;L$1,0,IF($F7=L$1,$J7,$K7)))</f>
        <v/>
      </c>
      <c r="M7" s="217" t="str">
        <f>IF($B7="","",IF($F7&gt;M$1,0,IF($F7=M$1,$J7,IF($C7-SUM($L7:L7)&lt;=$K7,$C7-SUM($L7:L7)-1,$K7))))</f>
        <v/>
      </c>
      <c r="N7" s="217" t="str">
        <f>IF($B7="","",IF($F7&gt;N$1,0,IF($F7=N$1,$J7,IF($C7-SUM($L7:M7)&lt;=$K7,$C7-SUM($L7:M7)-1,$K7))))</f>
        <v/>
      </c>
      <c r="O7" s="217" t="str">
        <f>IF($B7="","",IF($F7&gt;O$1,0,IF($F7=O$1,$J7,IF($C7-SUM($L7:N7)&lt;=$K7,$C7-SUM($L7:N7)-1,$K7))))</f>
        <v/>
      </c>
      <c r="P7" s="264" t="str">
        <f>IF($B7="","",IF($F7&gt;P$1,0,IF($F7=P$1,$J7,IF($C7-SUM($L7:O7)&lt;=$K7,$C7-SUM($L7:O7)-1,$K7))))</f>
        <v/>
      </c>
      <c r="Q7" s="301" t="str">
        <f>IF($B7="","",IF($F7&gt;Q$1,0,IF($F7=Q$1,$J7,IF($C7-SUM($L7:P7)&lt;=$K7,$C7-SUM($L7:P7)-1,$K7))))</f>
        <v/>
      </c>
      <c r="R7" s="301" t="str">
        <f>IF($B7="","",IF($F7&gt;R$1,0,IF($F7=R$1,$J7,IF($C7-SUM($L7:Q7)&lt;=$K7,$C7-SUM($L7:Q7)-1,$K7))))</f>
        <v/>
      </c>
      <c r="S7" s="301" t="str">
        <f>IF($B7="","",IF($F7&gt;S$1,0,IF($F7=S$1,$J7,IF($C7-SUM($L7:R7)&lt;=$K7,$C7-SUM($L7:R7)-1,$K7))))</f>
        <v/>
      </c>
      <c r="T7" s="301" t="str">
        <f>IF($B7="","",IF($F7&gt;T$1,0,IF($F7=T$1,$J7,IF($C7-SUM($L7:S7)&lt;=$K7,$C7-SUM($L7:S7)-1,$K7))))</f>
        <v/>
      </c>
      <c r="U7" s="301" t="str">
        <f>IF($B7="","",IF($F7&gt;U$1,0,IF($F7=U$1,$J7,IF($C7-SUM($L7:T7)&lt;=$K7,$C7-SUM($L7:T7)-1,$K7))))</f>
        <v/>
      </c>
      <c r="V7" s="301" t="str">
        <f>IF($B7="","",IF($F7&gt;V$1,0,IF($F7=V$1,$J7,IF($C7-SUM($L7:U7)&lt;=$K7,$C7-SUM($L7:U7)-1,$K7))))</f>
        <v/>
      </c>
      <c r="W7" s="301" t="str">
        <f>IF($B7="","",IF($F7&gt;W$1,0,IF($F7=W$1,$J7,IF($C7-SUM($L7:V7)&lt;=$K7,$C7-SUM($L7:V7)-1,$K7))))</f>
        <v/>
      </c>
      <c r="X7" s="301" t="str">
        <f>IF($B7="","",IF($F7&gt;X$1,0,IF($F7=X$1,$J7,IF($C7-SUM($L7:W7)&lt;=$K7,$C7-SUM($L7:W7)-1,$K7))))</f>
        <v/>
      </c>
      <c r="Y7" s="301" t="str">
        <f>IF($B7="","",IF($F7&gt;Y$1,0,IF($F7=Y$1,$J7,IF($C7-SUM($L7:X7)&lt;=$K7,$C7-SUM($L7:X7)-1,$K7))))</f>
        <v/>
      </c>
      <c r="Z7" s="301" t="str">
        <f>IF($B7="","",IF($F7&gt;Z$1,0,IF($F7=Z$1,$J7,IF($C7-SUM($L7:Y7)&lt;=$K7,$C7-SUM($L7:Y7)-1,$K7))))</f>
        <v/>
      </c>
      <c r="AA7" s="301" t="str">
        <f>IF($B7="","",IF($F7&gt;AA$1,0,IF($F7=AA$1,$J7,IF($C7-SUM($L7:Z7)&lt;=$K7,$C7-SUM($L7:Z7)-1,$K7))))</f>
        <v/>
      </c>
      <c r="AB7" s="301" t="str">
        <f>IF($B7="","",IF($F7&gt;AB$1,0,IF($F7=AB$1,$J7,IF($C7-SUM($L7:AA7)&lt;=$K7,$C7-SUM($L7:AA7)-1,$K7))))</f>
        <v/>
      </c>
      <c r="AC7" s="300" t="str">
        <f t="shared" ref="AC7:AC15" si="4">IF($B7="","",IF($F7&gt;AB$1,0,SUM(L7:AB7)+1))</f>
        <v/>
      </c>
    </row>
    <row r="8" spans="1:29" ht="30" customHeight="1" x14ac:dyDescent="0.15">
      <c r="A8" s="263">
        <v>3</v>
      </c>
      <c r="B8" s="203"/>
      <c r="C8" s="205"/>
      <c r="D8" s="205"/>
      <c r="E8" s="209" t="s">
        <v>66</v>
      </c>
      <c r="F8" s="211"/>
      <c r="G8" s="214" t="s">
        <v>144</v>
      </c>
      <c r="H8" s="216"/>
      <c r="I8" s="217">
        <f t="shared" si="0"/>
        <v>13</v>
      </c>
      <c r="J8" s="217" t="e">
        <f t="shared" si="1"/>
        <v>#DIV/0!</v>
      </c>
      <c r="K8" s="217" t="e">
        <f t="shared" si="2"/>
        <v>#DIV/0!</v>
      </c>
      <c r="L8" s="217" t="str">
        <f t="shared" si="3"/>
        <v/>
      </c>
      <c r="M8" s="217" t="str">
        <f>IF($B8="","",IF($F8&gt;M$1,0,IF($F8=M$1,$J8,IF($C8-SUM($L8:L8)&lt;=$K8,$C8-SUM($L8:L8)-1,$K8))))</f>
        <v/>
      </c>
      <c r="N8" s="217" t="str">
        <f>IF($B8="","",IF($F8&gt;N$1,0,IF($F8=N$1,$J8,IF($C8-SUM($L8:M8)&lt;=$K8,$C8-SUM($L8:M8)-1,$K8))))</f>
        <v/>
      </c>
      <c r="O8" s="217" t="str">
        <f>IF($B8="","",IF($F8&gt;O$1,0,IF($F8=O$1,$J8,IF($C8-SUM($L8:N8)&lt;=$K8,$C8-SUM($L8:N8)-1,$K8))))</f>
        <v/>
      </c>
      <c r="P8" s="264" t="str">
        <f>IF($B8="","",IF($F8&gt;P$1,0,IF($F8=P$1,$J8,IF($C8-SUM($L8:O8)&lt;=$K8,$C8-SUM($L8:O8)-1,$K8))))</f>
        <v/>
      </c>
      <c r="Q8" s="301" t="str">
        <f>IF($B8="","",IF($F8&gt;Q$1,0,IF($F8=Q$1,$J8,IF($C8-SUM($L8:P8)&lt;=$K8,$C8-SUM($L8:P8)-1,$K8))))</f>
        <v/>
      </c>
      <c r="R8" s="301" t="str">
        <f>IF($B8="","",IF($F8&gt;R$1,0,IF($F8=R$1,$J8,IF($C8-SUM($L8:Q8)&lt;=$K8,$C8-SUM($L8:Q8)-1,$K8))))</f>
        <v/>
      </c>
      <c r="S8" s="301" t="str">
        <f>IF($B8="","",IF($F8&gt;S$1,0,IF($F8=S$1,$J8,IF($C8-SUM($L8:R8)&lt;=$K8,$C8-SUM($L8:R8)-1,$K8))))</f>
        <v/>
      </c>
      <c r="T8" s="301" t="str">
        <f>IF($B8="","",IF($F8&gt;T$1,0,IF($F8=T$1,$J8,IF($C8-SUM($L8:S8)&lt;=$K8,$C8-SUM($L8:S8)-1,$K8))))</f>
        <v/>
      </c>
      <c r="U8" s="301" t="str">
        <f>IF($B8="","",IF($F8&gt;U$1,0,IF($F8=U$1,$J8,IF($C8-SUM($L8:T8)&lt;=$K8,$C8-SUM($L8:T8)-1,$K8))))</f>
        <v/>
      </c>
      <c r="V8" s="301" t="str">
        <f>IF($B8="","",IF($F8&gt;V$1,0,IF($F8=V$1,$J8,IF($C8-SUM($L8:U8)&lt;=$K8,$C8-SUM($L8:U8)-1,$K8))))</f>
        <v/>
      </c>
      <c r="W8" s="301" t="str">
        <f>IF($B8="","",IF($F8&gt;W$1,0,IF($F8=W$1,$J8,IF($C8-SUM($L8:V8)&lt;=$K8,$C8-SUM($L8:V8)-1,$K8))))</f>
        <v/>
      </c>
      <c r="X8" s="301" t="str">
        <f>IF($B8="","",IF($F8&gt;X$1,0,IF($F8=X$1,$J8,IF($C8-SUM($L8:W8)&lt;=$K8,$C8-SUM($L8:W8)-1,$K8))))</f>
        <v/>
      </c>
      <c r="Y8" s="301" t="str">
        <f>IF($B8="","",IF($F8&gt;Y$1,0,IF($F8=Y$1,$J8,IF($C8-SUM($L8:X8)&lt;=$K8,$C8-SUM($L8:X8)-1,$K8))))</f>
        <v/>
      </c>
      <c r="Z8" s="301" t="str">
        <f>IF($B8="","",IF($F8&gt;Z$1,0,IF($F8=Z$1,$J8,IF($C8-SUM($L8:Y8)&lt;=$K8,$C8-SUM($L8:Y8)-1,$K8))))</f>
        <v/>
      </c>
      <c r="AA8" s="301" t="str">
        <f>IF($B8="","",IF($F8&gt;AA$1,0,IF($F8=AA$1,$J8,IF($C8-SUM($L8:Z8)&lt;=$K8,$C8-SUM($L8:Z8)-1,$K8))))</f>
        <v/>
      </c>
      <c r="AB8" s="301" t="str">
        <f>IF($B8="","",IF($F8&gt;AB$1,0,IF($F8=AB$1,$J8,IF($C8-SUM($L8:AA8)&lt;=$K8,$C8-SUM($L8:AA8)-1,$K8))))</f>
        <v/>
      </c>
      <c r="AC8" s="300" t="str">
        <f t="shared" si="4"/>
        <v/>
      </c>
    </row>
    <row r="9" spans="1:29" ht="30" customHeight="1" x14ac:dyDescent="0.15">
      <c r="A9" s="263">
        <v>4</v>
      </c>
      <c r="B9" s="203"/>
      <c r="C9" s="205"/>
      <c r="D9" s="205"/>
      <c r="E9" s="209" t="s">
        <v>66</v>
      </c>
      <c r="F9" s="211"/>
      <c r="G9" s="214" t="s">
        <v>144</v>
      </c>
      <c r="H9" s="216"/>
      <c r="I9" s="218">
        <f t="shared" si="0"/>
        <v>13</v>
      </c>
      <c r="J9" s="217" t="e">
        <f t="shared" si="1"/>
        <v>#DIV/0!</v>
      </c>
      <c r="K9" s="217" t="e">
        <f t="shared" si="2"/>
        <v>#DIV/0!</v>
      </c>
      <c r="L9" s="217" t="str">
        <f t="shared" si="3"/>
        <v/>
      </c>
      <c r="M9" s="217" t="str">
        <f>IF($B9="","",IF($F9&gt;M$1,0,IF($F9=M$1,$J9,IF($C9-SUM($L9:L9)&lt;=$K9,$C9-SUM($L9:L9)-1,$K9))))</f>
        <v/>
      </c>
      <c r="N9" s="217" t="str">
        <f>IF($B9="","",IF($F9&gt;N$1,0,IF($F9=N$1,$J9,IF($C9-SUM($L9:M9)&lt;=$K9,$C9-SUM($L9:M9)-1,$K9))))</f>
        <v/>
      </c>
      <c r="O9" s="217" t="str">
        <f>IF($B9="","",IF($F9&gt;O$1,0,IF($F9=O$1,$J9,IF($C9-SUM($L9:N9)&lt;=$K9,$C9-SUM($L9:N9)-1,$K9))))</f>
        <v/>
      </c>
      <c r="P9" s="264" t="str">
        <f>IF($B9="","",IF($F9&gt;P$1,0,IF($F9=P$1,$J9,IF($C9-SUM($L9:O9)&lt;=$K9,$C9-SUM($L9:O9)-1,$K9))))</f>
        <v/>
      </c>
      <c r="Q9" s="301" t="str">
        <f>IF($B9="","",IF($F9&gt;Q$1,0,IF($F9=Q$1,$J9,IF($C9-SUM($L9:P9)&lt;=$K9,$C9-SUM($L9:P9)-1,$K9))))</f>
        <v/>
      </c>
      <c r="R9" s="301" t="str">
        <f>IF($B9="","",IF($F9&gt;R$1,0,IF($F9=R$1,$J9,IF($C9-SUM($L9:Q9)&lt;=$K9,$C9-SUM($L9:Q9)-1,$K9))))</f>
        <v/>
      </c>
      <c r="S9" s="301" t="str">
        <f>IF($B9="","",IF($F9&gt;S$1,0,IF($F9=S$1,$J9,IF($C9-SUM($L9:R9)&lt;=$K9,$C9-SUM($L9:R9)-1,$K9))))</f>
        <v/>
      </c>
      <c r="T9" s="301" t="str">
        <f>IF($B9="","",IF($F9&gt;T$1,0,IF($F9=T$1,$J9,IF($C9-SUM($L9:S9)&lt;=$K9,$C9-SUM($L9:S9)-1,$K9))))</f>
        <v/>
      </c>
      <c r="U9" s="301" t="str">
        <f>IF($B9="","",IF($F9&gt;U$1,0,IF($F9=U$1,$J9,IF($C9-SUM($L9:T9)&lt;=$K9,$C9-SUM($L9:T9)-1,$K9))))</f>
        <v/>
      </c>
      <c r="V9" s="301" t="str">
        <f>IF($B9="","",IF($F9&gt;V$1,0,IF($F9=V$1,$J9,IF($C9-SUM($L9:U9)&lt;=$K9,$C9-SUM($L9:U9)-1,$K9))))</f>
        <v/>
      </c>
      <c r="W9" s="301" t="str">
        <f>IF($B9="","",IF($F9&gt;W$1,0,IF($F9=W$1,$J9,IF($C9-SUM($L9:V9)&lt;=$K9,$C9-SUM($L9:V9)-1,$K9))))</f>
        <v/>
      </c>
      <c r="X9" s="301" t="str">
        <f>IF($B9="","",IF($F9&gt;X$1,0,IF($F9=X$1,$J9,IF($C9-SUM($L9:W9)&lt;=$K9,$C9-SUM($L9:W9)-1,$K9))))</f>
        <v/>
      </c>
      <c r="Y9" s="301" t="str">
        <f>IF($B9="","",IF($F9&gt;Y$1,0,IF($F9=Y$1,$J9,IF($C9-SUM($L9:X9)&lt;=$K9,$C9-SUM($L9:X9)-1,$K9))))</f>
        <v/>
      </c>
      <c r="Z9" s="301" t="str">
        <f>IF($B9="","",IF($F9&gt;Z$1,0,IF($F9=Z$1,$J9,IF($C9-SUM($L9:Y9)&lt;=$K9,$C9-SUM($L9:Y9)-1,$K9))))</f>
        <v/>
      </c>
      <c r="AA9" s="301" t="str">
        <f>IF($B9="","",IF($F9&gt;AA$1,0,IF($F9=AA$1,$J9,IF($C9-SUM($L9:Z9)&lt;=$K9,$C9-SUM($L9:Z9)-1,$K9))))</f>
        <v/>
      </c>
      <c r="AB9" s="301" t="str">
        <f>IF($B9="","",IF($F9&gt;AB$1,0,IF($F9=AB$1,$J9,IF($C9-SUM($L9:AA9)&lt;=$K9,$C9-SUM($L9:AA9)-1,$K9))))</f>
        <v/>
      </c>
      <c r="AC9" s="300" t="str">
        <f t="shared" si="4"/>
        <v/>
      </c>
    </row>
    <row r="10" spans="1:29" ht="30" customHeight="1" x14ac:dyDescent="0.15">
      <c r="A10" s="263">
        <v>5</v>
      </c>
      <c r="B10" s="203"/>
      <c r="C10" s="205"/>
      <c r="D10" s="205"/>
      <c r="E10" s="209" t="s">
        <v>66</v>
      </c>
      <c r="F10" s="211"/>
      <c r="G10" s="214" t="s">
        <v>144</v>
      </c>
      <c r="H10" s="216"/>
      <c r="I10" s="217">
        <f t="shared" si="0"/>
        <v>13</v>
      </c>
      <c r="J10" s="217" t="e">
        <f t="shared" si="1"/>
        <v>#DIV/0!</v>
      </c>
      <c r="K10" s="217" t="e">
        <f t="shared" si="2"/>
        <v>#DIV/0!</v>
      </c>
      <c r="L10" s="217" t="str">
        <f t="shared" si="3"/>
        <v/>
      </c>
      <c r="M10" s="217" t="str">
        <f>IF($B10="","",IF($F10&gt;M$1,0,IF($F10=M$1,$J10,IF($C10-SUM($L10:L10)&lt;=$K10,$C10-SUM($L10:L10)-1,$K10))))</f>
        <v/>
      </c>
      <c r="N10" s="217" t="str">
        <f>IF($B10="","",IF($F10&gt;N$1,0,IF($F10=N$1,$J10,IF($C10-SUM($L10:M10)&lt;=$K10,$C10-SUM($L10:M10)-1,$K10))))</f>
        <v/>
      </c>
      <c r="O10" s="217" t="str">
        <f>IF($B10="","",IF($F10&gt;O$1,0,IF($F10=O$1,$J10,IF($C10-SUM($L10:N10)&lt;=$K10,$C10-SUM($L10:N10)-1,$K10))))</f>
        <v/>
      </c>
      <c r="P10" s="264" t="str">
        <f>IF($B10="","",IF($F10&gt;P$1,0,IF($F10=P$1,$J10,IF($C10-SUM($L10:O10)&lt;=$K10,$C10-SUM($L10:O10)-1,$K10))))</f>
        <v/>
      </c>
      <c r="Q10" s="301" t="str">
        <f>IF($B10="","",IF($F10&gt;Q$1,0,IF($F10=Q$1,$J10,IF($C10-SUM($L10:P10)&lt;=$K10,$C10-SUM($L10:P10)-1,$K10))))</f>
        <v/>
      </c>
      <c r="R10" s="301" t="str">
        <f>IF($B10="","",IF($F10&gt;R$1,0,IF($F10=R$1,$J10,IF($C10-SUM($L10:Q10)&lt;=$K10,$C10-SUM($L10:Q10)-1,$K10))))</f>
        <v/>
      </c>
      <c r="S10" s="301" t="str">
        <f>IF($B10="","",IF($F10&gt;S$1,0,IF($F10=S$1,$J10,IF($C10-SUM($L10:R10)&lt;=$K10,$C10-SUM($L10:R10)-1,$K10))))</f>
        <v/>
      </c>
      <c r="T10" s="301" t="str">
        <f>IF($B10="","",IF($F10&gt;T$1,0,IF($F10=T$1,$J10,IF($C10-SUM($L10:S10)&lt;=$K10,$C10-SUM($L10:S10)-1,$K10))))</f>
        <v/>
      </c>
      <c r="U10" s="301" t="str">
        <f>IF($B10="","",IF($F10&gt;U$1,0,IF($F10=U$1,$J10,IF($C10-SUM($L10:T10)&lt;=$K10,$C10-SUM($L10:T10)-1,$K10))))</f>
        <v/>
      </c>
      <c r="V10" s="301" t="str">
        <f>IF($B10="","",IF($F10&gt;V$1,0,IF($F10=V$1,$J10,IF($C10-SUM($L10:U10)&lt;=$K10,$C10-SUM($L10:U10)-1,$K10))))</f>
        <v/>
      </c>
      <c r="W10" s="301" t="str">
        <f>IF($B10="","",IF($F10&gt;W$1,0,IF($F10=W$1,$J10,IF($C10-SUM($L10:V10)&lt;=$K10,$C10-SUM($L10:V10)-1,$K10))))</f>
        <v/>
      </c>
      <c r="X10" s="301" t="str">
        <f>IF($B10="","",IF($F10&gt;X$1,0,IF($F10=X$1,$J10,IF($C10-SUM($L10:W10)&lt;=$K10,$C10-SUM($L10:W10)-1,$K10))))</f>
        <v/>
      </c>
      <c r="Y10" s="301" t="str">
        <f>IF($B10="","",IF($F10&gt;Y$1,0,IF($F10=Y$1,$J10,IF($C10-SUM($L10:X10)&lt;=$K10,$C10-SUM($L10:X10)-1,$K10))))</f>
        <v/>
      </c>
      <c r="Z10" s="301" t="str">
        <f>IF($B10="","",IF($F10&gt;Z$1,0,IF($F10=Z$1,$J10,IF($C10-SUM($L10:Y10)&lt;=$K10,$C10-SUM($L10:Y10)-1,$K10))))</f>
        <v/>
      </c>
      <c r="AA10" s="301" t="str">
        <f>IF($B10="","",IF($F10&gt;AA$1,0,IF($F10=AA$1,$J10,IF($C10-SUM($L10:Z10)&lt;=$K10,$C10-SUM($L10:Z10)-1,$K10))))</f>
        <v/>
      </c>
      <c r="AB10" s="301" t="str">
        <f>IF($B10="","",IF($F10&gt;AB$1,0,IF($F10=AB$1,$J10,IF($C10-SUM($L10:AA10)&lt;=$K10,$C10-SUM($L10:AA10)-1,$K10))))</f>
        <v/>
      </c>
      <c r="AC10" s="300" t="str">
        <f t="shared" si="4"/>
        <v/>
      </c>
    </row>
    <row r="11" spans="1:29" ht="30" customHeight="1" x14ac:dyDescent="0.15">
      <c r="A11" s="263">
        <v>6</v>
      </c>
      <c r="B11" s="203"/>
      <c r="C11" s="205"/>
      <c r="D11" s="205"/>
      <c r="E11" s="209" t="s">
        <v>66</v>
      </c>
      <c r="F11" s="211"/>
      <c r="G11" s="214" t="s">
        <v>144</v>
      </c>
      <c r="H11" s="216"/>
      <c r="I11" s="217">
        <f t="shared" si="0"/>
        <v>13</v>
      </c>
      <c r="J11" s="217" t="e">
        <f t="shared" si="1"/>
        <v>#DIV/0!</v>
      </c>
      <c r="K11" s="217" t="e">
        <f t="shared" si="2"/>
        <v>#DIV/0!</v>
      </c>
      <c r="L11" s="217" t="str">
        <f t="shared" si="3"/>
        <v/>
      </c>
      <c r="M11" s="217" t="str">
        <f>IF($B11="","",IF($F11&gt;M$1,0,IF($F11=M$1,$J11,IF($C11-SUM($L11:L11)&lt;=$K11,$C11-SUM($L11:L11)-1,$K11))))</f>
        <v/>
      </c>
      <c r="N11" s="217" t="str">
        <f>IF($B11="","",IF($F11&gt;N$1,0,IF($F11=N$1,$J11,IF($C11-SUM($L11:M11)&lt;=$K11,$C11-SUM($L11:M11)-1,$K11))))</f>
        <v/>
      </c>
      <c r="O11" s="217" t="str">
        <f>IF($B11="","",IF($F11&gt;O$1,0,IF($F11=O$1,$J11,IF($C11-SUM($L11:N11)&lt;=$K11,$C11-SUM($L11:N11)-1,$K11))))</f>
        <v/>
      </c>
      <c r="P11" s="264" t="str">
        <f>IF($B11="","",IF($F11&gt;P$1,0,IF($F11=P$1,$J11,IF($C11-SUM($L11:O11)&lt;=$K11,$C11-SUM($L11:O11)-1,$K11))))</f>
        <v/>
      </c>
      <c r="Q11" s="301" t="str">
        <f>IF($B11="","",IF($F11&gt;Q$1,0,IF($F11=Q$1,$J11,IF($C11-SUM($L11:P11)&lt;=$K11,$C11-SUM($L11:P11)-1,$K11))))</f>
        <v/>
      </c>
      <c r="R11" s="301" t="str">
        <f>IF($B11="","",IF($F11&gt;R$1,0,IF($F11=R$1,$J11,IF($C11-SUM($L11:Q11)&lt;=$K11,$C11-SUM($L11:Q11)-1,$K11))))</f>
        <v/>
      </c>
      <c r="S11" s="301" t="str">
        <f>IF($B11="","",IF($F11&gt;S$1,0,IF($F11=S$1,$J11,IF($C11-SUM($L11:R11)&lt;=$K11,$C11-SUM($L11:R11)-1,$K11))))</f>
        <v/>
      </c>
      <c r="T11" s="301" t="str">
        <f>IF($B11="","",IF($F11&gt;T$1,0,IF($F11=T$1,$J11,IF($C11-SUM($L11:S11)&lt;=$K11,$C11-SUM($L11:S11)-1,$K11))))</f>
        <v/>
      </c>
      <c r="U11" s="301" t="str">
        <f>IF($B11="","",IF($F11&gt;U$1,0,IF($F11=U$1,$J11,IF($C11-SUM($L11:T11)&lt;=$K11,$C11-SUM($L11:T11)-1,$K11))))</f>
        <v/>
      </c>
      <c r="V11" s="301" t="str">
        <f>IF($B11="","",IF($F11&gt;V$1,0,IF($F11=V$1,$J11,IF($C11-SUM($L11:U11)&lt;=$K11,$C11-SUM($L11:U11)-1,$K11))))</f>
        <v/>
      </c>
      <c r="W11" s="301" t="str">
        <f>IF($B11="","",IF($F11&gt;W$1,0,IF($F11=W$1,$J11,IF($C11-SUM($L11:V11)&lt;=$K11,$C11-SUM($L11:V11)-1,$K11))))</f>
        <v/>
      </c>
      <c r="X11" s="301" t="str">
        <f>IF($B11="","",IF($F11&gt;X$1,0,IF($F11=X$1,$J11,IF($C11-SUM($L11:W11)&lt;=$K11,$C11-SUM($L11:W11)-1,$K11))))</f>
        <v/>
      </c>
      <c r="Y11" s="301" t="str">
        <f>IF($B11="","",IF($F11&gt;Y$1,0,IF($F11=Y$1,$J11,IF($C11-SUM($L11:X11)&lt;=$K11,$C11-SUM($L11:X11)-1,$K11))))</f>
        <v/>
      </c>
      <c r="Z11" s="301" t="str">
        <f>IF($B11="","",IF($F11&gt;Z$1,0,IF($F11=Z$1,$J11,IF($C11-SUM($L11:Y11)&lt;=$K11,$C11-SUM($L11:Y11)-1,$K11))))</f>
        <v/>
      </c>
      <c r="AA11" s="301" t="str">
        <f>IF($B11="","",IF($F11&gt;AA$1,0,IF($F11=AA$1,$J11,IF($C11-SUM($L11:Z11)&lt;=$K11,$C11-SUM($L11:Z11)-1,$K11))))</f>
        <v/>
      </c>
      <c r="AB11" s="301" t="str">
        <f>IF($B11="","",IF($F11&gt;AB$1,0,IF($F11=AB$1,$J11,IF($C11-SUM($L11:AA11)&lt;=$K11,$C11-SUM($L11:AA11)-1,$K11))))</f>
        <v/>
      </c>
      <c r="AC11" s="300" t="str">
        <f t="shared" si="4"/>
        <v/>
      </c>
    </row>
    <row r="12" spans="1:29" ht="30" customHeight="1" x14ac:dyDescent="0.15">
      <c r="A12" s="263">
        <v>7</v>
      </c>
      <c r="B12" s="203"/>
      <c r="C12" s="206"/>
      <c r="D12" s="206"/>
      <c r="E12" s="209" t="s">
        <v>66</v>
      </c>
      <c r="F12" s="212"/>
      <c r="G12" s="214" t="s">
        <v>144</v>
      </c>
      <c r="H12" s="216"/>
      <c r="I12" s="217">
        <f t="shared" si="0"/>
        <v>13</v>
      </c>
      <c r="J12" s="217" t="e">
        <f t="shared" si="1"/>
        <v>#DIV/0!</v>
      </c>
      <c r="K12" s="217" t="e">
        <f t="shared" si="2"/>
        <v>#DIV/0!</v>
      </c>
      <c r="L12" s="217" t="str">
        <f t="shared" si="3"/>
        <v/>
      </c>
      <c r="M12" s="217" t="str">
        <f>IF($B12="","",IF($F12&gt;M$1,0,IF($F12=M$1,$J12,IF($C12-SUM($L12:L12)&lt;=$K12,$C12-SUM($L12:L12)-1,$K12))))</f>
        <v/>
      </c>
      <c r="N12" s="217" t="str">
        <f>IF($B12="","",IF($F12&gt;N$1,0,IF($F12=N$1,$J12,IF($C12-SUM($L12:M12)&lt;=$K12,$C12-SUM($L12:M12)-1,$K12))))</f>
        <v/>
      </c>
      <c r="O12" s="217" t="str">
        <f>IF($B12="","",IF($F12&gt;O$1,0,IF($F12=O$1,$J12,IF($C12-SUM($L12:N12)&lt;=$K12,$C12-SUM($L12:N12)-1,$K12))))</f>
        <v/>
      </c>
      <c r="P12" s="264" t="str">
        <f>IF($B12="","",IF($F12&gt;P$1,0,IF($F12=P$1,$J12,IF($C12-SUM($L12:O12)&lt;=$K12,$C12-SUM($L12:O12)-1,$K12))))</f>
        <v/>
      </c>
      <c r="Q12" s="301" t="str">
        <f>IF($B12="","",IF($F12&gt;Q$1,0,IF($F12=Q$1,$J12,IF($C12-SUM($L12:P12)&lt;=$K12,$C12-SUM($L12:P12)-1,$K12))))</f>
        <v/>
      </c>
      <c r="R12" s="301" t="str">
        <f>IF($B12="","",IF($F12&gt;R$1,0,IF($F12=R$1,$J12,IF($C12-SUM($L12:Q12)&lt;=$K12,$C12-SUM($L12:Q12)-1,$K12))))</f>
        <v/>
      </c>
      <c r="S12" s="301" t="str">
        <f>IF($B12="","",IF($F12&gt;S$1,0,IF($F12=S$1,$J12,IF($C12-SUM($L12:R12)&lt;=$K12,$C12-SUM($L12:R12)-1,$K12))))</f>
        <v/>
      </c>
      <c r="T12" s="301" t="str">
        <f>IF($B12="","",IF($F12&gt;T$1,0,IF($F12=T$1,$J12,IF($C12-SUM($L12:S12)&lt;=$K12,$C12-SUM($L12:S12)-1,$K12))))</f>
        <v/>
      </c>
      <c r="U12" s="301" t="str">
        <f>IF($B12="","",IF($F12&gt;U$1,0,IF($F12=U$1,$J12,IF($C12-SUM($L12:T12)&lt;=$K12,$C12-SUM($L12:T12)-1,$K12))))</f>
        <v/>
      </c>
      <c r="V12" s="301" t="str">
        <f>IF($B12="","",IF($F12&gt;V$1,0,IF($F12=V$1,$J12,IF($C12-SUM($L12:U12)&lt;=$K12,$C12-SUM($L12:U12)-1,$K12))))</f>
        <v/>
      </c>
      <c r="W12" s="301" t="str">
        <f>IF($B12="","",IF($F12&gt;W$1,0,IF($F12=W$1,$J12,IF($C12-SUM($L12:V12)&lt;=$K12,$C12-SUM($L12:V12)-1,$K12))))</f>
        <v/>
      </c>
      <c r="X12" s="301" t="str">
        <f>IF($B12="","",IF($F12&gt;X$1,0,IF($F12=X$1,$J12,IF($C12-SUM($L12:W12)&lt;=$K12,$C12-SUM($L12:W12)-1,$K12))))</f>
        <v/>
      </c>
      <c r="Y12" s="301" t="str">
        <f>IF($B12="","",IF($F12&gt;Y$1,0,IF($F12=Y$1,$J12,IF($C12-SUM($L12:X12)&lt;=$K12,$C12-SUM($L12:X12)-1,$K12))))</f>
        <v/>
      </c>
      <c r="Z12" s="301" t="str">
        <f>IF($B12="","",IF($F12&gt;Z$1,0,IF($F12=Z$1,$J12,IF($C12-SUM($L12:Y12)&lt;=$K12,$C12-SUM($L12:Y12)-1,$K12))))</f>
        <v/>
      </c>
      <c r="AA12" s="301" t="str">
        <f>IF($B12="","",IF($F12&gt;AA$1,0,IF($F12=AA$1,$J12,IF($C12-SUM($L12:Z12)&lt;=$K12,$C12-SUM($L12:Z12)-1,$K12))))</f>
        <v/>
      </c>
      <c r="AB12" s="301" t="str">
        <f>IF($B12="","",IF($F12&gt;AB$1,0,IF($F12=AB$1,$J12,IF($C12-SUM($L12:AA12)&lt;=$K12,$C12-SUM($L12:AA12)-1,$K12))))</f>
        <v/>
      </c>
      <c r="AC12" s="300" t="str">
        <f t="shared" si="4"/>
        <v/>
      </c>
    </row>
    <row r="13" spans="1:29" ht="30" customHeight="1" x14ac:dyDescent="0.15">
      <c r="A13" s="263">
        <v>8</v>
      </c>
      <c r="B13" s="203"/>
      <c r="C13" s="206"/>
      <c r="D13" s="206"/>
      <c r="E13" s="209" t="s">
        <v>66</v>
      </c>
      <c r="F13" s="212"/>
      <c r="G13" s="214" t="s">
        <v>144</v>
      </c>
      <c r="H13" s="216"/>
      <c r="I13" s="217">
        <f t="shared" si="0"/>
        <v>13</v>
      </c>
      <c r="J13" s="217" t="e">
        <f t="shared" si="1"/>
        <v>#DIV/0!</v>
      </c>
      <c r="K13" s="217" t="e">
        <f t="shared" si="2"/>
        <v>#DIV/0!</v>
      </c>
      <c r="L13" s="217" t="str">
        <f t="shared" si="3"/>
        <v/>
      </c>
      <c r="M13" s="217" t="str">
        <f>IF($B13="","",IF($F13&gt;M$1,0,IF($F13=M$1,$J13,IF($C13-SUM($L13:L13)&lt;=$K13,$C13-SUM($L13:L13)-1,$K13))))</f>
        <v/>
      </c>
      <c r="N13" s="217" t="str">
        <f>IF($B13="","",IF($F13&gt;N$1,0,IF($F13=N$1,$J13,IF($C13-SUM($L13:M13)&lt;=$K13,$C13-SUM($L13:M13)-1,$K13))))</f>
        <v/>
      </c>
      <c r="O13" s="217" t="str">
        <f>IF($B13="","",IF($F13&gt;O$1,0,IF($F13=O$1,$J13,IF($C13-SUM($L13:N13)&lt;=$K13,$C13-SUM($L13:N13)-1,$K13))))</f>
        <v/>
      </c>
      <c r="P13" s="264" t="str">
        <f>IF($B13="","",IF($F13&gt;P$1,0,IF($F13=P$1,$J13,IF($C13-SUM($L13:O13)&lt;=$K13,$C13-SUM($L13:O13)-1,$K13))))</f>
        <v/>
      </c>
      <c r="Q13" s="301" t="str">
        <f>IF($B13="","",IF($F13&gt;Q$1,0,IF($F13=Q$1,$J13,IF($C13-SUM($L13:P13)&lt;=$K13,$C13-SUM($L13:P13)-1,$K13))))</f>
        <v/>
      </c>
      <c r="R13" s="301" t="str">
        <f>IF($B13="","",IF($F13&gt;R$1,0,IF($F13=R$1,$J13,IF($C13-SUM($L13:Q13)&lt;=$K13,$C13-SUM($L13:Q13)-1,$K13))))</f>
        <v/>
      </c>
      <c r="S13" s="301" t="str">
        <f>IF($B13="","",IF($F13&gt;S$1,0,IF($F13=S$1,$J13,IF($C13-SUM($L13:R13)&lt;=$K13,$C13-SUM($L13:R13)-1,$K13))))</f>
        <v/>
      </c>
      <c r="T13" s="301" t="str">
        <f>IF($B13="","",IF($F13&gt;T$1,0,IF($F13=T$1,$J13,IF($C13-SUM($L13:S13)&lt;=$K13,$C13-SUM($L13:S13)-1,$K13))))</f>
        <v/>
      </c>
      <c r="U13" s="301" t="str">
        <f>IF($B13="","",IF($F13&gt;U$1,0,IF($F13=U$1,$J13,IF($C13-SUM($L13:T13)&lt;=$K13,$C13-SUM($L13:T13)-1,$K13))))</f>
        <v/>
      </c>
      <c r="V13" s="301" t="str">
        <f>IF($B13="","",IF($F13&gt;V$1,0,IF($F13=V$1,$J13,IF($C13-SUM($L13:U13)&lt;=$K13,$C13-SUM($L13:U13)-1,$K13))))</f>
        <v/>
      </c>
      <c r="W13" s="301" t="str">
        <f>IF($B13="","",IF($F13&gt;W$1,0,IF($F13=W$1,$J13,IF($C13-SUM($L13:V13)&lt;=$K13,$C13-SUM($L13:V13)-1,$K13))))</f>
        <v/>
      </c>
      <c r="X13" s="301" t="str">
        <f>IF($B13="","",IF($F13&gt;X$1,0,IF($F13=X$1,$J13,IF($C13-SUM($L13:W13)&lt;=$K13,$C13-SUM($L13:W13)-1,$K13))))</f>
        <v/>
      </c>
      <c r="Y13" s="301" t="str">
        <f>IF($B13="","",IF($F13&gt;Y$1,0,IF($F13=Y$1,$J13,IF($C13-SUM($L13:X13)&lt;=$K13,$C13-SUM($L13:X13)-1,$K13))))</f>
        <v/>
      </c>
      <c r="Z13" s="301" t="str">
        <f>IF($B13="","",IF($F13&gt;Z$1,0,IF($F13=Z$1,$J13,IF($C13-SUM($L13:Y13)&lt;=$K13,$C13-SUM($L13:Y13)-1,$K13))))</f>
        <v/>
      </c>
      <c r="AA13" s="301" t="str">
        <f>IF($B13="","",IF($F13&gt;AA$1,0,IF($F13=AA$1,$J13,IF($C13-SUM($L13:Z13)&lt;=$K13,$C13-SUM($L13:Z13)-1,$K13))))</f>
        <v/>
      </c>
      <c r="AB13" s="301" t="str">
        <f>IF($B13="","",IF($F13&gt;AB$1,0,IF($F13=AB$1,$J13,IF($C13-SUM($L13:AA13)&lt;=$K13,$C13-SUM($L13:AA13)-1,$K13))))</f>
        <v/>
      </c>
      <c r="AC13" s="300" t="str">
        <f t="shared" si="4"/>
        <v/>
      </c>
    </row>
    <row r="14" spans="1:29" ht="30" customHeight="1" x14ac:dyDescent="0.15">
      <c r="A14" s="263">
        <v>9</v>
      </c>
      <c r="B14" s="203"/>
      <c r="C14" s="206"/>
      <c r="D14" s="206"/>
      <c r="E14" s="209" t="s">
        <v>66</v>
      </c>
      <c r="F14" s="212"/>
      <c r="G14" s="214" t="s">
        <v>144</v>
      </c>
      <c r="H14" s="216"/>
      <c r="I14" s="217">
        <f t="shared" si="0"/>
        <v>13</v>
      </c>
      <c r="J14" s="217" t="e">
        <f t="shared" si="1"/>
        <v>#DIV/0!</v>
      </c>
      <c r="K14" s="217" t="e">
        <f t="shared" si="2"/>
        <v>#DIV/0!</v>
      </c>
      <c r="L14" s="217" t="str">
        <f t="shared" si="3"/>
        <v/>
      </c>
      <c r="M14" s="217" t="str">
        <f>IF($B14="","",IF($F14&gt;M$1,0,IF($F14=M$1,$J14,IF($C14-SUM($L14:L14)&lt;=$K14,$C14-SUM($L14:L14)-1,$K14))))</f>
        <v/>
      </c>
      <c r="N14" s="217" t="str">
        <f>IF($B14="","",IF($F14&gt;N$1,0,IF($F14=N$1,$J14,IF($C14-SUM($L14:M14)&lt;=$K14,$C14-SUM($L14:M14)-1,$K14))))</f>
        <v/>
      </c>
      <c r="O14" s="217" t="str">
        <f>IF($B14="","",IF($F14&gt;O$1,0,IF($F14=O$1,$J14,IF($C14-SUM($L14:N14)&lt;=$K14,$C14-SUM($L14:N14)-1,$K14))))</f>
        <v/>
      </c>
      <c r="P14" s="264" t="str">
        <f>IF($B14="","",IF($F14&gt;P$1,0,IF($F14=P$1,$J14,IF($C14-SUM($L14:O14)&lt;=$K14,$C14-SUM($L14:O14)-1,$K14))))</f>
        <v/>
      </c>
      <c r="Q14" s="301" t="str">
        <f>IF($B14="","",IF($F14&gt;Q$1,0,IF($F14=Q$1,$J14,IF($C14-SUM($L14:P14)&lt;=$K14,$C14-SUM($L14:P14)-1,$K14))))</f>
        <v/>
      </c>
      <c r="R14" s="301" t="str">
        <f>IF($B14="","",IF($F14&gt;R$1,0,IF($F14=R$1,$J14,IF($C14-SUM($L14:Q14)&lt;=$K14,$C14-SUM($L14:Q14)-1,$K14))))</f>
        <v/>
      </c>
      <c r="S14" s="301" t="str">
        <f>IF($B14="","",IF($F14&gt;S$1,0,IF($F14=S$1,$J14,IF($C14-SUM($L14:R14)&lt;=$K14,$C14-SUM($L14:R14)-1,$K14))))</f>
        <v/>
      </c>
      <c r="T14" s="301" t="str">
        <f>IF($B14="","",IF($F14&gt;T$1,0,IF($F14=T$1,$J14,IF($C14-SUM($L14:S14)&lt;=$K14,$C14-SUM($L14:S14)-1,$K14))))</f>
        <v/>
      </c>
      <c r="U14" s="301" t="str">
        <f>IF($B14="","",IF($F14&gt;U$1,0,IF($F14=U$1,$J14,IF($C14-SUM($L14:T14)&lt;=$K14,$C14-SUM($L14:T14)-1,$K14))))</f>
        <v/>
      </c>
      <c r="V14" s="301" t="str">
        <f>IF($B14="","",IF($F14&gt;V$1,0,IF($F14=V$1,$J14,IF($C14-SUM($L14:U14)&lt;=$K14,$C14-SUM($L14:U14)-1,$K14))))</f>
        <v/>
      </c>
      <c r="W14" s="301" t="str">
        <f>IF($B14="","",IF($F14&gt;W$1,0,IF($F14=W$1,$J14,IF($C14-SUM($L14:V14)&lt;=$K14,$C14-SUM($L14:V14)-1,$K14))))</f>
        <v/>
      </c>
      <c r="X14" s="301" t="str">
        <f>IF($B14="","",IF($F14&gt;X$1,0,IF($F14=X$1,$J14,IF($C14-SUM($L14:W14)&lt;=$K14,$C14-SUM($L14:W14)-1,$K14))))</f>
        <v/>
      </c>
      <c r="Y14" s="301" t="str">
        <f>IF($B14="","",IF($F14&gt;Y$1,0,IF($F14=Y$1,$J14,IF($C14-SUM($L14:X14)&lt;=$K14,$C14-SUM($L14:X14)-1,$K14))))</f>
        <v/>
      </c>
      <c r="Z14" s="301" t="str">
        <f>IF($B14="","",IF($F14&gt;Z$1,0,IF($F14=Z$1,$J14,IF($C14-SUM($L14:Y14)&lt;=$K14,$C14-SUM($L14:Y14)-1,$K14))))</f>
        <v/>
      </c>
      <c r="AA14" s="301" t="str">
        <f>IF($B14="","",IF($F14&gt;AA$1,0,IF($F14=AA$1,$J14,IF($C14-SUM($L14:Z14)&lt;=$K14,$C14-SUM($L14:Z14)-1,$K14))))</f>
        <v/>
      </c>
      <c r="AB14" s="301" t="str">
        <f>IF($B14="","",IF($F14&gt;AB$1,0,IF($F14=AB$1,$J14,IF($C14-SUM($L14:AA14)&lt;=$K14,$C14-SUM($L14:AA14)-1,$K14))))</f>
        <v/>
      </c>
      <c r="AC14" s="300" t="str">
        <f t="shared" si="4"/>
        <v/>
      </c>
    </row>
    <row r="15" spans="1:29" ht="30" customHeight="1" thickBot="1" x14ac:dyDescent="0.2">
      <c r="A15" s="263">
        <v>10</v>
      </c>
      <c r="B15" s="203"/>
      <c r="C15" s="206"/>
      <c r="D15" s="206"/>
      <c r="E15" s="209" t="s">
        <v>66</v>
      </c>
      <c r="F15" s="212"/>
      <c r="G15" s="214" t="s">
        <v>144</v>
      </c>
      <c r="H15" s="216"/>
      <c r="I15" s="217">
        <f t="shared" si="0"/>
        <v>13</v>
      </c>
      <c r="J15" s="217" t="e">
        <f t="shared" si="1"/>
        <v>#DIV/0!</v>
      </c>
      <c r="K15" s="217" t="e">
        <f t="shared" si="2"/>
        <v>#DIV/0!</v>
      </c>
      <c r="L15" s="217" t="str">
        <f>IF($B15="","",IF($F15&gt;L$1,0,IF($F15=L$1,$J15,$K15)))</f>
        <v/>
      </c>
      <c r="M15" s="219" t="str">
        <f>IF($B15="","",IF($F15&gt;M$1,0,IF($F15=M$1,$J15,IF($C15-SUM($L15:L15)&lt;=$K15,$C15-SUM($L15:L15)-1,$K15))))</f>
        <v/>
      </c>
      <c r="N15" s="219" t="str">
        <f>IF($B15="","",IF($F15&gt;N$1,0,IF($F15=N$1,$J15,IF($C15-SUM($L15:M15)&lt;=$K15,$C15-SUM($L15:M15)-1,$K15))))</f>
        <v/>
      </c>
      <c r="O15" s="219" t="str">
        <f>IF($B15="","",IF($F15&gt;O$1,0,IF($F15=O$1,$J15,IF($C15-SUM($L15:N15)&lt;=$K15,$C15-SUM($L15:N15)-1,$K15))))</f>
        <v/>
      </c>
      <c r="P15" s="272" t="str">
        <f>IF($B15="","",IF($F15&gt;P$1,0,IF($F15=P$1,$J15,IF($C15-SUM($L15:O15)&lt;=$K15,$C15-SUM($L15:O15)-1,$K15))))</f>
        <v/>
      </c>
      <c r="Q15" s="301" t="str">
        <f>IF($B15="","",IF($F15&gt;Q$1,0,IF($F15=Q$1,$J15,IF($C15-SUM($L15:P15)&lt;=$K15,$C15-SUM($L15:P15)-1,$K15))))</f>
        <v/>
      </c>
      <c r="R15" s="301" t="str">
        <f>IF($B15="","",IF($F15&gt;R$1,0,IF($F15=R$1,$J15,IF($C15-SUM($L15:Q15)&lt;=$K15,$C15-SUM($L15:Q15)-1,$K15))))</f>
        <v/>
      </c>
      <c r="S15" s="301" t="str">
        <f>IF($B15="","",IF($F15&gt;S$1,0,IF($F15=S$1,$J15,IF($C15-SUM($L15:R15)&lt;=$K15,$C15-SUM($L15:R15)-1,$K15))))</f>
        <v/>
      </c>
      <c r="T15" s="301" t="str">
        <f>IF($B15="","",IF($F15&gt;T$1,0,IF($F15=T$1,$J15,IF($C15-SUM($L15:S15)&lt;=$K15,$C15-SUM($L15:S15)-1,$K15))))</f>
        <v/>
      </c>
      <c r="U15" s="301" t="str">
        <f>IF($B15="","",IF($F15&gt;U$1,0,IF($F15=U$1,$J15,IF($C15-SUM($L15:T15)&lt;=$K15,$C15-SUM($L15:T15)-1,$K15))))</f>
        <v/>
      </c>
      <c r="V15" s="301" t="str">
        <f>IF($B15="","",IF($F15&gt;V$1,0,IF($F15=V$1,$J15,IF($C15-SUM($L15:U15)&lt;=$K15,$C15-SUM($L15:U15)-1,$K15))))</f>
        <v/>
      </c>
      <c r="W15" s="301" t="str">
        <f>IF($B15="","",IF($F15&gt;W$1,0,IF($F15=W$1,$J15,IF($C15-SUM($L15:V15)&lt;=$K15,$C15-SUM($L15:V15)-1,$K15))))</f>
        <v/>
      </c>
      <c r="X15" s="301" t="str">
        <f>IF($B15="","",IF($F15&gt;X$1,0,IF($F15=X$1,$J15,IF($C15-SUM($L15:W15)&lt;=$K15,$C15-SUM($L15:W15)-1,$K15))))</f>
        <v/>
      </c>
      <c r="Y15" s="301" t="str">
        <f>IF($B15="","",IF($F15&gt;Y$1,0,IF($F15=Y$1,$J15,IF($C15-SUM($L15:X15)&lt;=$K15,$C15-SUM($L15:X15)-1,$K15))))</f>
        <v/>
      </c>
      <c r="Z15" s="301" t="str">
        <f>IF($B15="","",IF($F15&gt;Z$1,0,IF($F15=Z$1,$J15,IF($C15-SUM($L15:Y15)&lt;=$K15,$C15-SUM($L15:Y15)-1,$K15))))</f>
        <v/>
      </c>
      <c r="AA15" s="301" t="str">
        <f>IF($B15="","",IF($F15&gt;AA$1,0,IF($F15=AA$1,$J15,IF($C15-SUM($L15:Z15)&lt;=$K15,$C15-SUM($L15:Z15)-1,$K15))))</f>
        <v/>
      </c>
      <c r="AB15" s="301" t="str">
        <f>IF($B15="","",IF($F15&gt;AB$1,0,IF($F15=AB$1,$J15,IF($C15-SUM($L15:AA15)&lt;=$K15,$C15-SUM($L15:AA15)-1,$K15))))</f>
        <v/>
      </c>
      <c r="AC15" s="300" t="str">
        <f t="shared" si="4"/>
        <v/>
      </c>
    </row>
    <row r="16" spans="1:29" ht="30.75" customHeight="1" thickTop="1" thickBot="1" x14ac:dyDescent="0.2">
      <c r="A16" s="277"/>
      <c r="B16" s="278" t="s">
        <v>197</v>
      </c>
      <c r="C16" s="273">
        <f>SUM(C6:C15)</f>
        <v>0</v>
      </c>
      <c r="D16" s="274"/>
      <c r="E16" s="279"/>
      <c r="F16" s="274"/>
      <c r="G16" s="274"/>
      <c r="H16" s="275"/>
      <c r="I16" s="276"/>
      <c r="J16" s="276"/>
      <c r="K16" s="280" t="s">
        <v>148</v>
      </c>
      <c r="L16" s="281">
        <f t="shared" ref="L16:AC16" si="5">SUM(L6:L15)</f>
        <v>0</v>
      </c>
      <c r="M16" s="281">
        <f t="shared" si="5"/>
        <v>0</v>
      </c>
      <c r="N16" s="281">
        <f t="shared" si="5"/>
        <v>0</v>
      </c>
      <c r="O16" s="281">
        <f t="shared" si="5"/>
        <v>0</v>
      </c>
      <c r="P16" s="282">
        <f t="shared" si="5"/>
        <v>0</v>
      </c>
      <c r="Q16" s="303">
        <f t="shared" si="5"/>
        <v>0</v>
      </c>
      <c r="R16" s="298">
        <f t="shared" si="5"/>
        <v>0</v>
      </c>
      <c r="S16" s="298">
        <f t="shared" si="5"/>
        <v>0</v>
      </c>
      <c r="T16" s="298">
        <f t="shared" si="5"/>
        <v>0</v>
      </c>
      <c r="U16" s="298">
        <f t="shared" si="5"/>
        <v>0</v>
      </c>
      <c r="V16" s="298">
        <f t="shared" si="5"/>
        <v>0</v>
      </c>
      <c r="W16" s="298">
        <f t="shared" si="5"/>
        <v>0</v>
      </c>
      <c r="X16" s="298">
        <f t="shared" si="5"/>
        <v>0</v>
      </c>
      <c r="Y16" s="298">
        <f t="shared" si="5"/>
        <v>0</v>
      </c>
      <c r="Z16" s="298">
        <f t="shared" si="5"/>
        <v>0</v>
      </c>
      <c r="AA16" s="298">
        <f t="shared" si="5"/>
        <v>0</v>
      </c>
      <c r="AB16" s="298">
        <f t="shared" si="5"/>
        <v>0</v>
      </c>
      <c r="AC16" s="299">
        <f t="shared" si="5"/>
        <v>0</v>
      </c>
    </row>
    <row r="18" spans="2:11" x14ac:dyDescent="0.15">
      <c r="B18" s="198" t="s">
        <v>152</v>
      </c>
    </row>
    <row r="19" spans="2:11" ht="14.25" x14ac:dyDescent="0.15">
      <c r="B19" s="317" t="s">
        <v>212</v>
      </c>
    </row>
    <row r="20" spans="2:11" ht="14.25" x14ac:dyDescent="0.15">
      <c r="B20" s="200" t="s">
        <v>107</v>
      </c>
    </row>
    <row r="22" spans="2:11" ht="18.75" x14ac:dyDescent="0.15">
      <c r="B22" s="256" t="s">
        <v>180</v>
      </c>
    </row>
    <row r="23" spans="2:11" ht="18.75" x14ac:dyDescent="0.15">
      <c r="B23" s="256" t="s">
        <v>181</v>
      </c>
    </row>
    <row r="25" spans="2:11" x14ac:dyDescent="0.15">
      <c r="C25" s="257" t="s">
        <v>182</v>
      </c>
      <c r="D25" s="258">
        <v>2</v>
      </c>
      <c r="E25" s="259">
        <v>0.5</v>
      </c>
      <c r="K25" s="261">
        <f t="shared" ref="K25:K40" si="6">ROUNDUP(1/D25,3)</f>
        <v>0.5</v>
      </c>
    </row>
    <row r="26" spans="2:11" x14ac:dyDescent="0.15">
      <c r="C26" s="257" t="s">
        <v>183</v>
      </c>
      <c r="D26" s="258">
        <v>3</v>
      </c>
      <c r="E26" s="259">
        <v>0.33400000000000002</v>
      </c>
      <c r="K26" s="261">
        <f t="shared" si="6"/>
        <v>0.33400000000000002</v>
      </c>
    </row>
    <row r="27" spans="2:11" x14ac:dyDescent="0.15">
      <c r="C27" s="257"/>
      <c r="D27" s="258">
        <v>4</v>
      </c>
      <c r="E27" s="259">
        <v>0.25</v>
      </c>
      <c r="K27" s="261">
        <f t="shared" si="6"/>
        <v>0.25</v>
      </c>
    </row>
    <row r="28" spans="2:11" x14ac:dyDescent="0.15">
      <c r="C28" s="257"/>
      <c r="D28" s="258">
        <v>5</v>
      </c>
      <c r="E28" s="259">
        <v>0.2</v>
      </c>
      <c r="K28" s="261">
        <f t="shared" si="6"/>
        <v>0.2</v>
      </c>
    </row>
    <row r="29" spans="2:11" x14ac:dyDescent="0.15">
      <c r="C29" s="257"/>
      <c r="D29" s="258">
        <v>6</v>
      </c>
      <c r="E29" s="259">
        <v>0.16700000000000001</v>
      </c>
      <c r="K29" s="261">
        <f t="shared" si="6"/>
        <v>0.16700000000000001</v>
      </c>
    </row>
    <row r="30" spans="2:11" x14ac:dyDescent="0.15">
      <c r="C30" s="257"/>
      <c r="D30" s="258">
        <v>7</v>
      </c>
      <c r="E30" s="259">
        <v>0.14299999999999999</v>
      </c>
      <c r="K30" s="261">
        <f t="shared" si="6"/>
        <v>0.14299999999999999</v>
      </c>
    </row>
    <row r="31" spans="2:11" x14ac:dyDescent="0.15">
      <c r="C31" s="257"/>
      <c r="D31" s="258">
        <v>8</v>
      </c>
      <c r="E31" s="259">
        <v>0.125</v>
      </c>
      <c r="K31" s="261">
        <f t="shared" si="6"/>
        <v>0.125</v>
      </c>
    </row>
    <row r="32" spans="2:11" x14ac:dyDescent="0.15">
      <c r="C32" s="257"/>
      <c r="D32" s="258">
        <v>9</v>
      </c>
      <c r="E32" s="259">
        <v>0.112</v>
      </c>
      <c r="K32" s="261">
        <f t="shared" si="6"/>
        <v>0.112</v>
      </c>
    </row>
    <row r="33" spans="1:29" x14ac:dyDescent="0.15">
      <c r="C33" s="257"/>
      <c r="D33" s="258">
        <v>10</v>
      </c>
      <c r="E33" s="259">
        <v>0.1</v>
      </c>
      <c r="K33" s="261">
        <f t="shared" si="6"/>
        <v>0.1</v>
      </c>
    </row>
    <row r="34" spans="1:29" x14ac:dyDescent="0.15">
      <c r="C34" s="257"/>
      <c r="D34" s="258">
        <v>11</v>
      </c>
      <c r="E34" s="259">
        <v>9.0999999999999998E-2</v>
      </c>
      <c r="K34" s="261">
        <f t="shared" si="6"/>
        <v>9.0999999999999998E-2</v>
      </c>
    </row>
    <row r="35" spans="1:29" x14ac:dyDescent="0.15">
      <c r="C35" s="257"/>
      <c r="D35" s="258">
        <v>12</v>
      </c>
      <c r="E35" s="259">
        <v>8.4000000000000005E-2</v>
      </c>
      <c r="K35" s="261">
        <f t="shared" si="6"/>
        <v>8.4000000000000005E-2</v>
      </c>
    </row>
    <row r="36" spans="1:29" x14ac:dyDescent="0.15">
      <c r="C36" s="257"/>
      <c r="D36" s="258">
        <v>13</v>
      </c>
      <c r="E36" s="259">
        <v>7.6999999999999999E-2</v>
      </c>
      <c r="K36" s="261">
        <f t="shared" si="6"/>
        <v>7.6999999999999999E-2</v>
      </c>
    </row>
    <row r="37" spans="1:29" x14ac:dyDescent="0.15">
      <c r="C37" s="257"/>
      <c r="D37" s="258">
        <v>14</v>
      </c>
      <c r="E37" s="259">
        <v>7.1999999999999995E-2</v>
      </c>
      <c r="K37" s="261">
        <f t="shared" si="6"/>
        <v>7.1999999999999995E-2</v>
      </c>
    </row>
    <row r="38" spans="1:29" x14ac:dyDescent="0.15">
      <c r="C38" s="257"/>
      <c r="D38" s="258">
        <v>15</v>
      </c>
      <c r="E38" s="259">
        <v>6.7000000000000004E-2</v>
      </c>
      <c r="K38" s="261">
        <f t="shared" si="6"/>
        <v>6.7000000000000004E-2</v>
      </c>
    </row>
    <row r="39" spans="1:29" x14ac:dyDescent="0.15">
      <c r="C39" s="257"/>
      <c r="D39" s="258">
        <v>16</v>
      </c>
      <c r="E39" s="259">
        <v>6.3E-2</v>
      </c>
      <c r="K39" s="261">
        <f t="shared" si="6"/>
        <v>6.3E-2</v>
      </c>
    </row>
    <row r="40" spans="1:29" x14ac:dyDescent="0.15">
      <c r="C40" s="257"/>
      <c r="D40" s="258">
        <v>17</v>
      </c>
      <c r="E40" s="259">
        <v>5.8999999999999997E-2</v>
      </c>
      <c r="K40" s="261">
        <f t="shared" si="6"/>
        <v>5.9000000000000004E-2</v>
      </c>
    </row>
    <row r="41" spans="1:29" ht="14.25" thickBot="1" x14ac:dyDescent="0.2">
      <c r="A41" s="285" t="s">
        <v>184</v>
      </c>
      <c r="B41" s="199"/>
      <c r="C41" s="257"/>
      <c r="D41" s="258"/>
      <c r="E41" s="259"/>
    </row>
    <row r="42" spans="1:29" ht="19.899999999999999" customHeight="1" x14ac:dyDescent="0.15">
      <c r="A42" s="445" t="s">
        <v>25</v>
      </c>
      <c r="B42" s="447" t="s">
        <v>140</v>
      </c>
      <c r="C42" s="447" t="s">
        <v>141</v>
      </c>
      <c r="D42" s="447" t="s">
        <v>142</v>
      </c>
      <c r="E42" s="447" t="s">
        <v>143</v>
      </c>
      <c r="F42" s="447"/>
      <c r="G42" s="447"/>
      <c r="H42" s="449" t="s">
        <v>145</v>
      </c>
      <c r="I42" s="453" t="s">
        <v>146</v>
      </c>
      <c r="J42" s="449" t="s">
        <v>84</v>
      </c>
      <c r="K42" s="449" t="s">
        <v>147</v>
      </c>
      <c r="L42" s="451" t="s">
        <v>32</v>
      </c>
      <c r="M42" s="451"/>
      <c r="N42" s="451"/>
      <c r="O42" s="451"/>
      <c r="P42" s="452"/>
      <c r="Q42" s="442" t="s">
        <v>210</v>
      </c>
      <c r="R42" s="443"/>
      <c r="S42" s="443"/>
      <c r="T42" s="443"/>
      <c r="U42" s="443"/>
      <c r="V42" s="443"/>
      <c r="W42" s="443"/>
      <c r="X42" s="443"/>
      <c r="Y42" s="443"/>
      <c r="Z42" s="443"/>
      <c r="AA42" s="443"/>
      <c r="AB42" s="443"/>
      <c r="AC42" s="444"/>
    </row>
    <row r="43" spans="1:29" ht="19.899999999999999" customHeight="1" x14ac:dyDescent="0.15">
      <c r="A43" s="446"/>
      <c r="B43" s="448"/>
      <c r="C43" s="448"/>
      <c r="D43" s="448"/>
      <c r="E43" s="448"/>
      <c r="F43" s="448"/>
      <c r="G43" s="448"/>
      <c r="H43" s="450"/>
      <c r="I43" s="454"/>
      <c r="J43" s="450"/>
      <c r="K43" s="450"/>
      <c r="L43" s="243" t="s">
        <v>149</v>
      </c>
      <c r="M43" s="243" t="s">
        <v>108</v>
      </c>
      <c r="N43" s="243" t="s">
        <v>150</v>
      </c>
      <c r="O43" s="243" t="s">
        <v>151</v>
      </c>
      <c r="P43" s="286" t="s">
        <v>117</v>
      </c>
      <c r="Q43" s="306" t="s">
        <v>198</v>
      </c>
      <c r="R43" s="307" t="s">
        <v>199</v>
      </c>
      <c r="S43" s="307" t="s">
        <v>200</v>
      </c>
      <c r="T43" s="307" t="s">
        <v>201</v>
      </c>
      <c r="U43" s="307" t="s">
        <v>202</v>
      </c>
      <c r="V43" s="307" t="s">
        <v>203</v>
      </c>
      <c r="W43" s="307" t="s">
        <v>204</v>
      </c>
      <c r="X43" s="307" t="s">
        <v>205</v>
      </c>
      <c r="Y43" s="307" t="s">
        <v>206</v>
      </c>
      <c r="Z43" s="307" t="s">
        <v>207</v>
      </c>
      <c r="AA43" s="307" t="s">
        <v>208</v>
      </c>
      <c r="AB43" s="307" t="s">
        <v>209</v>
      </c>
      <c r="AC43" s="308" t="s">
        <v>211</v>
      </c>
    </row>
    <row r="44" spans="1:29" ht="14.25" x14ac:dyDescent="0.15">
      <c r="A44" s="263">
        <v>1</v>
      </c>
      <c r="B44" s="283" t="s">
        <v>185</v>
      </c>
      <c r="C44" s="260">
        <v>8800000</v>
      </c>
      <c r="D44" s="205">
        <v>10</v>
      </c>
      <c r="E44" s="209" t="s">
        <v>66</v>
      </c>
      <c r="F44" s="211">
        <v>1</v>
      </c>
      <c r="G44" s="214" t="s">
        <v>144</v>
      </c>
      <c r="H44" s="216">
        <v>7</v>
      </c>
      <c r="I44" s="217">
        <f t="shared" ref="I44:I57" si="7">12-H44+1</f>
        <v>6</v>
      </c>
      <c r="J44" s="217">
        <f t="shared" ref="J44:J57" si="8">ROUNDDOWN(K44*I44/12,0)</f>
        <v>440000</v>
      </c>
      <c r="K44" s="217">
        <f t="shared" ref="K44:K57" si="9">ROUNDDOWN(ROUNDUP(1/D44,3)*C44,0)</f>
        <v>880000</v>
      </c>
      <c r="L44" s="217">
        <f t="shared" ref="L44:L57" si="10">IF($B44="","",IF($F44&gt;L$1,0,IF($F44=L$1,$J44,$K44)))</f>
        <v>440000</v>
      </c>
      <c r="M44" s="217">
        <f>IF($B44="","",IF($F44&gt;M$1,0,IF($F44=M$1,$J44,IF($C44-SUM($L44:L44)&lt;=$K44,$C44-SUM($L44:L44)-1,$K44))))</f>
        <v>880000</v>
      </c>
      <c r="N44" s="217">
        <f>IF($B44="","",IF($F44&gt;N$1,0,IF($F44=N$1,$J44,IF($C44-SUM($L44:M44)&lt;=$K44,$C44-SUM($L44:M44)-1,$K44))))</f>
        <v>880000</v>
      </c>
      <c r="O44" s="217">
        <f>IF($B44="","",IF($F44&gt;O$1,0,IF($F44=O$1,$J44,IF($C44-SUM($L44:N44)&lt;=$K44,$C44-SUM($L44:N44)-1,$K44))))</f>
        <v>880000</v>
      </c>
      <c r="P44" s="287">
        <f>IF($B44="","",IF($F44&gt;P$1,0,IF($F44=P$1,$J44,IF($C44-SUM($L44:O44)&lt;=$K44,$C44-SUM($L44:O44)-1,$K44))))</f>
        <v>880000</v>
      </c>
      <c r="Q44" s="293">
        <f>IF($B44="","",IF($F44&gt;Q$1,0,IF($F44=Q$1,$J44,IF($C44-SUM($L44:P44)&lt;=$K44,$C44-SUM($L44:P44)-1,$K44))))</f>
        <v>880000</v>
      </c>
      <c r="R44" s="294">
        <f>IF($B44="","",IF($F44&gt;R$1,0,IF($F44=R$1,$J44,IF($C44-SUM($L44:Q44)&lt;=$K44,$C44-SUM($L44:Q44)-1,$K44))))</f>
        <v>880000</v>
      </c>
      <c r="S44" s="294">
        <f>IF($B44="","",IF($F44&gt;S$1,0,IF($F44=S$1,$J44,IF($C44-SUM($L44:R44)&lt;=$K44,$C44-SUM($L44:R44)-1,$K44))))</f>
        <v>880000</v>
      </c>
      <c r="T44" s="294">
        <f>IF($B44="","",IF($F44&gt;T$1,0,IF($F44=T$1,$J44,IF($C44-SUM($L44:S44)&lt;=$K44,$C44-SUM($L44:S44)-1,$K44))))</f>
        <v>880000</v>
      </c>
      <c r="U44" s="294">
        <f>IF($B44="","",IF($F44&gt;U$1,0,IF($F44=U$1,$J44,IF($C44-SUM($L44:T44)&lt;=$K44,$C44-SUM($L44:T44)-1,$K44))))</f>
        <v>880000</v>
      </c>
      <c r="V44" s="294">
        <f>IF($B44="","",IF($F44&gt;V$1,0,IF($F44=V$1,$J44,IF($C44-SUM($L44:U44)&lt;=$K44,$C44-SUM($L44:U44)-1,$K44))))</f>
        <v>439999</v>
      </c>
      <c r="W44" s="294">
        <f>IF($B44="","",IF($F44&gt;W$1,0,IF($F44=W$1,$J44,IF($C44-SUM($L44:V44)&lt;=$K44,$C44-SUM($L44:V44)-1,$K44))))</f>
        <v>0</v>
      </c>
      <c r="X44" s="294">
        <f>IF($B44="","",IF($F44&gt;X$1,0,IF($F44=X$1,$J44,IF($C44-SUM($L44:W44)&lt;=$K44,$C44-SUM($L44:W44)-1,$K44))))</f>
        <v>0</v>
      </c>
      <c r="Y44" s="294">
        <f>IF($B44="","",IF($F44&gt;Y$1,0,IF($F44=Y$1,$J44,IF($C44-SUM($L44:X44)&lt;=$K44,$C44-SUM($L44:X44)-1,$K44))))</f>
        <v>0</v>
      </c>
      <c r="Z44" s="294">
        <f>IF($B44="","",IF($F44&gt;Z$1,0,IF($F44=Z$1,$J44,IF($C44-SUM($L44:Y44)&lt;=$K44,$C44-SUM($L44:Y44)-1,$K44))))</f>
        <v>0</v>
      </c>
      <c r="AA44" s="294">
        <f>IF($B44="","",IF($F44&gt;AA$1,0,IF($F44=AA$1,$J44,IF($C44-SUM($L44:Z44)&lt;=$K44,$C44-SUM($L44:Z44)-1,$K44))))</f>
        <v>0</v>
      </c>
      <c r="AB44" s="294">
        <f>IF($B44="","",IF($F44&gt;AB$1,0,IF($F44=AB$1,$J44,IF($C44-SUM($L44:AA44)&lt;=$K44,$C44-SUM($L44:AA44)-1,$K44))))</f>
        <v>0</v>
      </c>
      <c r="AC44" s="290">
        <f>IF($B44="","",IF($F44&gt;AB$1,0,SUM(L44:AB44)+1))</f>
        <v>8800000</v>
      </c>
    </row>
    <row r="45" spans="1:29" ht="14.25" x14ac:dyDescent="0.15">
      <c r="A45" s="263">
        <v>2</v>
      </c>
      <c r="B45" s="283" t="s">
        <v>186</v>
      </c>
      <c r="C45" s="260">
        <v>1320000</v>
      </c>
      <c r="D45" s="205">
        <v>10</v>
      </c>
      <c r="E45" s="209" t="s">
        <v>66</v>
      </c>
      <c r="F45" s="211">
        <v>1</v>
      </c>
      <c r="G45" s="214" t="s">
        <v>144</v>
      </c>
      <c r="H45" s="216">
        <v>4</v>
      </c>
      <c r="I45" s="217">
        <f t="shared" si="7"/>
        <v>9</v>
      </c>
      <c r="J45" s="217">
        <f t="shared" si="8"/>
        <v>99000</v>
      </c>
      <c r="K45" s="217">
        <f t="shared" si="9"/>
        <v>132000</v>
      </c>
      <c r="L45" s="217">
        <f t="shared" si="10"/>
        <v>99000</v>
      </c>
      <c r="M45" s="217">
        <f>IF($B45="","",IF($F45&gt;M$1,0,IF($F45=M$1,$J45,IF($C45-SUM($L45:L45)&lt;=$K45,$C45-SUM($L45:L45)-1,$K45))))</f>
        <v>132000</v>
      </c>
      <c r="N45" s="217">
        <f>IF($B45="","",IF($F45&gt;N$1,0,IF($F45=N$1,$J45,IF($C45-SUM($L45:M45)&lt;=$K45,$C45-SUM($L45:M45)-1,$K45))))</f>
        <v>132000</v>
      </c>
      <c r="O45" s="217">
        <f>IF($B45="","",IF($F45&gt;O$1,0,IF($F45=O$1,$J45,IF($C45-SUM($L45:N45)&lt;=$K45,$C45-SUM($L45:N45)-1,$K45))))</f>
        <v>132000</v>
      </c>
      <c r="P45" s="287">
        <f>IF($B45="","",IF($F45&gt;P$1,0,IF($F45=P$1,$J45,IF($C45-SUM($L45:O45)&lt;=$K45,$C45-SUM($L45:O45)-1,$K45))))</f>
        <v>132000</v>
      </c>
      <c r="Q45" s="293">
        <f>IF($B45="","",IF($F45&gt;Q$1,0,IF($F45=Q$1,$J45,IF($C45-SUM($L45:P45)&lt;=$K45,$C45-SUM($L45:P45)-1,$K45))))</f>
        <v>132000</v>
      </c>
      <c r="R45" s="294">
        <f>IF($B45="","",IF($F45&gt;R$1,0,IF($F45=R$1,$J45,IF($C45-SUM($L45:Q45)&lt;=$K45,$C45-SUM($L45:Q45)-1,$K45))))</f>
        <v>132000</v>
      </c>
      <c r="S45" s="294">
        <f>IF($B45="","",IF($F45&gt;S$1,0,IF($F45=S$1,$J45,IF($C45-SUM($L45:R45)&lt;=$K45,$C45-SUM($L45:R45)-1,$K45))))</f>
        <v>132000</v>
      </c>
      <c r="T45" s="294">
        <f>IF($B45="","",IF($F45&gt;T$1,0,IF($F45=T$1,$J45,IF($C45-SUM($L45:S45)&lt;=$K45,$C45-SUM($L45:S45)-1,$K45))))</f>
        <v>132000</v>
      </c>
      <c r="U45" s="294">
        <f>IF($B45="","",IF($F45&gt;U$1,0,IF($F45=U$1,$J45,IF($C45-SUM($L45:T45)&lt;=$K45,$C45-SUM($L45:T45)-1,$K45))))</f>
        <v>132000</v>
      </c>
      <c r="V45" s="294">
        <f>IF($B45="","",IF($F45&gt;V$1,0,IF($F45=V$1,$J45,IF($C45-SUM($L45:U45)&lt;=$K45,$C45-SUM($L45:U45)-1,$K45))))</f>
        <v>32999</v>
      </c>
      <c r="W45" s="294">
        <f>IF($B45="","",IF($F45&gt;W$1,0,IF($F45=W$1,$J45,IF($C45-SUM($L45:V45)&lt;=$K45,$C45-SUM($L45:V45)-1,$K45))))</f>
        <v>0</v>
      </c>
      <c r="X45" s="294">
        <f>IF($B45="","",IF($F45&gt;X$1,0,IF($F45=X$1,$J45,IF($C45-SUM($L45:W45)&lt;=$K45,$C45-SUM($L45:W45)-1,$K45))))</f>
        <v>0</v>
      </c>
      <c r="Y45" s="294">
        <f>IF($B45="","",IF($F45&gt;Y$1,0,IF($F45=Y$1,$J45,IF($C45-SUM($L45:X45)&lt;=$K45,$C45-SUM($L45:X45)-1,$K45))))</f>
        <v>0</v>
      </c>
      <c r="Z45" s="294">
        <f>IF($B45="","",IF($F45&gt;Z$1,0,IF($F45=Z$1,$J45,IF($C45-SUM($L45:Y45)&lt;=$K45,$C45-SUM($L45:Y45)-1,$K45))))</f>
        <v>0</v>
      </c>
      <c r="AA45" s="294">
        <f>IF($B45="","",IF($F45&gt;AA$1,0,IF($F45=AA$1,$J45,IF($C45-SUM($L45:Z45)&lt;=$K45,$C45-SUM($L45:Z45)-1,$K45))))</f>
        <v>0</v>
      </c>
      <c r="AB45" s="294">
        <f>IF($B45="","",IF($F45&gt;AB$1,0,IF($F45=AB$1,$J45,IF($C45-SUM($L45:AA45)&lt;=$K45,$C45-SUM($L45:AA45)-1,$K45))))</f>
        <v>0</v>
      </c>
      <c r="AC45" s="290">
        <f t="shared" ref="AC45:AC57" si="11">IF($B45="","",IF($F45&gt;AB$1,0,SUM(L45:AB45)+1))</f>
        <v>1320000</v>
      </c>
    </row>
    <row r="46" spans="1:29" ht="14.25" x14ac:dyDescent="0.15">
      <c r="A46" s="263">
        <v>3</v>
      </c>
      <c r="B46" s="283" t="s">
        <v>187</v>
      </c>
      <c r="C46" s="260">
        <v>990000</v>
      </c>
      <c r="D46" s="205">
        <v>7</v>
      </c>
      <c r="E46" s="209" t="s">
        <v>66</v>
      </c>
      <c r="F46" s="211">
        <v>1</v>
      </c>
      <c r="G46" s="214" t="s">
        <v>144</v>
      </c>
      <c r="H46" s="216">
        <v>7</v>
      </c>
      <c r="I46" s="217">
        <f t="shared" si="7"/>
        <v>6</v>
      </c>
      <c r="J46" s="217">
        <f t="shared" si="8"/>
        <v>70785</v>
      </c>
      <c r="K46" s="217">
        <f t="shared" si="9"/>
        <v>141570</v>
      </c>
      <c r="L46" s="217">
        <f t="shared" si="10"/>
        <v>70785</v>
      </c>
      <c r="M46" s="217">
        <f>IF($B46="","",IF($F46&gt;M$1,0,IF($F46=M$1,$J46,IF($C46-SUM($L46:L46)&lt;=$K46,$C46-SUM($L46:L46)-1,$K46))))</f>
        <v>141570</v>
      </c>
      <c r="N46" s="217">
        <f>IF($B46="","",IF($F46&gt;N$1,0,IF($F46=N$1,$J46,IF($C46-SUM($L46:M46)&lt;=$K46,$C46-SUM($L46:M46)-1,$K46))))</f>
        <v>141570</v>
      </c>
      <c r="O46" s="217">
        <f>IF($B46="","",IF($F46&gt;O$1,0,IF($F46=O$1,$J46,IF($C46-SUM($L46:N46)&lt;=$K46,$C46-SUM($L46:N46)-1,$K46))))</f>
        <v>141570</v>
      </c>
      <c r="P46" s="287">
        <f>IF($B46="","",IF($F46&gt;P$1,0,IF($F46=P$1,$J46,IF($C46-SUM($L46:O46)&lt;=$K46,$C46-SUM($L46:O46)-1,$K46))))</f>
        <v>141570</v>
      </c>
      <c r="Q46" s="293">
        <f>IF($B46="","",IF($F46&gt;Q$1,0,IF($F46=Q$1,$J46,IF($C46-SUM($L46:P46)&lt;=$K46,$C46-SUM($L46:P46)-1,$K46))))</f>
        <v>141570</v>
      </c>
      <c r="R46" s="294">
        <f>IF($B46="","",IF($F46&gt;R$1,0,IF($F46=R$1,$J46,IF($C46-SUM($L46:Q46)&lt;=$K46,$C46-SUM($L46:Q46)-1,$K46))))</f>
        <v>141570</v>
      </c>
      <c r="S46" s="294">
        <f>IF($B46="","",IF($F46&gt;S$1,0,IF($F46=S$1,$J46,IF($C46-SUM($L46:R46)&lt;=$K46,$C46-SUM($L46:R46)-1,$K46))))</f>
        <v>69794</v>
      </c>
      <c r="T46" s="294">
        <f>IF($B46="","",IF($F46&gt;T$1,0,IF($F46=T$1,$J46,IF($C46-SUM($L46:S46)&lt;=$K46,$C46-SUM($L46:S46)-1,$K46))))</f>
        <v>0</v>
      </c>
      <c r="U46" s="294">
        <f>IF($B46="","",IF($F46&gt;U$1,0,IF($F46=U$1,$J46,IF($C46-SUM($L46:T46)&lt;=$K46,$C46-SUM($L46:T46)-1,$K46))))</f>
        <v>0</v>
      </c>
      <c r="V46" s="294">
        <f>IF($B46="","",IF($F46&gt;V$1,0,IF($F46=V$1,$J46,IF($C46-SUM($L46:U46)&lt;=$K46,$C46-SUM($L46:U46)-1,$K46))))</f>
        <v>0</v>
      </c>
      <c r="W46" s="294">
        <f>IF($B46="","",IF($F46&gt;W$1,0,IF($F46=W$1,$J46,IF($C46-SUM($L46:V46)&lt;=$K46,$C46-SUM($L46:V46)-1,$K46))))</f>
        <v>0</v>
      </c>
      <c r="X46" s="294">
        <f>IF($B46="","",IF($F46&gt;X$1,0,IF($F46=X$1,$J46,IF($C46-SUM($L46:W46)&lt;=$K46,$C46-SUM($L46:W46)-1,$K46))))</f>
        <v>0</v>
      </c>
      <c r="Y46" s="294">
        <f>IF($B46="","",IF($F46&gt;Y$1,0,IF($F46=Y$1,$J46,IF($C46-SUM($L46:X46)&lt;=$K46,$C46-SUM($L46:X46)-1,$K46))))</f>
        <v>0</v>
      </c>
      <c r="Z46" s="294">
        <f>IF($B46="","",IF($F46&gt;Z$1,0,IF($F46=Z$1,$J46,IF($C46-SUM($L46:Y46)&lt;=$K46,$C46-SUM($L46:Y46)-1,$K46))))</f>
        <v>0</v>
      </c>
      <c r="AA46" s="294">
        <f>IF($B46="","",IF($F46&gt;AA$1,0,IF($F46=AA$1,$J46,IF($C46-SUM($L46:Z46)&lt;=$K46,$C46-SUM($L46:Z46)-1,$K46))))</f>
        <v>0</v>
      </c>
      <c r="AB46" s="294">
        <f>IF($B46="","",IF($F46&gt;AB$1,0,IF($F46=AB$1,$J46,IF($C46-SUM($L46:AA46)&lt;=$K46,$C46-SUM($L46:AA46)-1,$K46))))</f>
        <v>0</v>
      </c>
      <c r="AC46" s="290">
        <f t="shared" si="11"/>
        <v>990000</v>
      </c>
    </row>
    <row r="47" spans="1:29" ht="14.25" x14ac:dyDescent="0.15">
      <c r="A47" s="263">
        <v>4</v>
      </c>
      <c r="B47" s="283" t="s">
        <v>188</v>
      </c>
      <c r="C47" s="260">
        <v>3000000</v>
      </c>
      <c r="D47" s="205">
        <v>14</v>
      </c>
      <c r="E47" s="209" t="s">
        <v>66</v>
      </c>
      <c r="F47" s="211">
        <v>1</v>
      </c>
      <c r="G47" s="214" t="s">
        <v>144</v>
      </c>
      <c r="H47" s="216">
        <v>1</v>
      </c>
      <c r="I47" s="217">
        <f t="shared" si="7"/>
        <v>12</v>
      </c>
      <c r="J47" s="217">
        <f t="shared" si="8"/>
        <v>216000</v>
      </c>
      <c r="K47" s="217">
        <f t="shared" si="9"/>
        <v>216000</v>
      </c>
      <c r="L47" s="217">
        <f t="shared" si="10"/>
        <v>216000</v>
      </c>
      <c r="M47" s="217">
        <f>IF($B47="","",IF($F47&gt;M$1,0,IF($F47=M$1,$J47,IF($C47-SUM($L47:L47)&lt;=$K47,$C47-SUM($L47:L47)-1,$K47))))</f>
        <v>216000</v>
      </c>
      <c r="N47" s="217">
        <f>IF($B47="","",IF($F47&gt;N$1,0,IF($F47=N$1,$J47,IF($C47-SUM($L47:M47)&lt;=$K47,$C47-SUM($L47:M47)-1,$K47))))</f>
        <v>216000</v>
      </c>
      <c r="O47" s="217">
        <f>IF($B47="","",IF($F47&gt;O$1,0,IF($F47=O$1,$J47,IF($C47-SUM($L47:N47)&lt;=$K47,$C47-SUM($L47:N47)-1,$K47))))</f>
        <v>216000</v>
      </c>
      <c r="P47" s="287">
        <f>IF($B47="","",IF($F47&gt;P$1,0,IF($F47=P$1,$J47,IF($C47-SUM($L47:O47)&lt;=$K47,$C47-SUM($L47:O47)-1,$K47))))</f>
        <v>216000</v>
      </c>
      <c r="Q47" s="293">
        <f>IF($B47="","",IF($F47&gt;Q$1,0,IF($F47=Q$1,$J47,IF($C47-SUM($L47:P47)&lt;=$K47,$C47-SUM($L47:P47)-1,$K47))))</f>
        <v>216000</v>
      </c>
      <c r="R47" s="294">
        <f>IF($B47="","",IF($F47&gt;R$1,0,IF($F47=R$1,$J47,IF($C47-SUM($L47:Q47)&lt;=$K47,$C47-SUM($L47:Q47)-1,$K47))))</f>
        <v>216000</v>
      </c>
      <c r="S47" s="294">
        <f>IF($B47="","",IF($F47&gt;S$1,0,IF($F47=S$1,$J47,IF($C47-SUM($L47:R47)&lt;=$K47,$C47-SUM($L47:R47)-1,$K47))))</f>
        <v>216000</v>
      </c>
      <c r="T47" s="294">
        <f>IF($B47="","",IF($F47&gt;T$1,0,IF($F47=T$1,$J47,IF($C47-SUM($L47:S47)&lt;=$K47,$C47-SUM($L47:S47)-1,$K47))))</f>
        <v>216000</v>
      </c>
      <c r="U47" s="294">
        <f>IF($B47="","",IF($F47&gt;U$1,0,IF($F47=U$1,$J47,IF($C47-SUM($L47:T47)&lt;=$K47,$C47-SUM($L47:T47)-1,$K47))))</f>
        <v>216000</v>
      </c>
      <c r="V47" s="294">
        <f>IF($B47="","",IF($F47&gt;V$1,0,IF($F47=V$1,$J47,IF($C47-SUM($L47:U47)&lt;=$K47,$C47-SUM($L47:U47)-1,$K47))))</f>
        <v>216000</v>
      </c>
      <c r="W47" s="294">
        <f>IF($B47="","",IF($F47&gt;W$1,0,IF($F47=W$1,$J47,IF($C47-SUM($L47:V47)&lt;=$K47,$C47-SUM($L47:V47)-1,$K47))))</f>
        <v>216000</v>
      </c>
      <c r="X47" s="294">
        <f>IF($B47="","",IF($F47&gt;X$1,0,IF($F47=X$1,$J47,IF($C47-SUM($L47:W47)&lt;=$K47,$C47-SUM($L47:W47)-1,$K47))))</f>
        <v>216000</v>
      </c>
      <c r="Y47" s="294">
        <f>IF($B47="","",IF($F47&gt;Y$1,0,IF($F47=Y$1,$J47,IF($C47-SUM($L47:X47)&lt;=$K47,$C47-SUM($L47:X47)-1,$K47))))</f>
        <v>191999</v>
      </c>
      <c r="Z47" s="294">
        <f>IF($B47="","",IF($F47&gt;Z$1,0,IF($F47=Z$1,$J47,IF($C47-SUM($L47:Y47)&lt;=$K47,$C47-SUM($L47:Y47)-1,$K47))))</f>
        <v>0</v>
      </c>
      <c r="AA47" s="294">
        <f>IF($B47="","",IF($F47&gt;AA$1,0,IF($F47=AA$1,$J47,IF($C47-SUM($L47:Z47)&lt;=$K47,$C47-SUM($L47:Z47)-1,$K47))))</f>
        <v>0</v>
      </c>
      <c r="AB47" s="294">
        <f>IF($B47="","",IF($F47&gt;AB$1,0,IF($F47=AB$1,$J47,IF($C47-SUM($L47:AA47)&lt;=$K47,$C47-SUM($L47:AA47)-1,$K47))))</f>
        <v>0</v>
      </c>
      <c r="AC47" s="290">
        <f t="shared" si="11"/>
        <v>3000000</v>
      </c>
    </row>
    <row r="48" spans="1:29" ht="14.25" x14ac:dyDescent="0.15">
      <c r="A48" s="263">
        <v>5</v>
      </c>
      <c r="B48" s="283" t="s">
        <v>189</v>
      </c>
      <c r="C48" s="260">
        <v>550000</v>
      </c>
      <c r="D48" s="205">
        <v>7</v>
      </c>
      <c r="E48" s="209" t="s">
        <v>66</v>
      </c>
      <c r="F48" s="211">
        <v>1</v>
      </c>
      <c r="G48" s="214" t="s">
        <v>144</v>
      </c>
      <c r="H48" s="216">
        <v>1</v>
      </c>
      <c r="I48" s="217">
        <f t="shared" si="7"/>
        <v>12</v>
      </c>
      <c r="J48" s="217">
        <f t="shared" si="8"/>
        <v>78650</v>
      </c>
      <c r="K48" s="217">
        <f t="shared" si="9"/>
        <v>78650</v>
      </c>
      <c r="L48" s="217">
        <f t="shared" si="10"/>
        <v>78650</v>
      </c>
      <c r="M48" s="217">
        <f>IF($B48="","",IF($F48&gt;M$1,0,IF($F48=M$1,$J48,IF($C48-SUM($L48:L48)&lt;=$K48,$C48-SUM($L48:L48)-1,$K48))))</f>
        <v>78650</v>
      </c>
      <c r="N48" s="217">
        <f>IF($B48="","",IF($F48&gt;N$1,0,IF($F48=N$1,$J48,IF($C48-SUM($L48:M48)&lt;=$K48,$C48-SUM($L48:M48)-1,$K48))))</f>
        <v>78650</v>
      </c>
      <c r="O48" s="217">
        <f>IF($B48="","",IF($F48&gt;O$1,0,IF($F48=O$1,$J48,IF($C48-SUM($L48:N48)&lt;=$K48,$C48-SUM($L48:N48)-1,$K48))))</f>
        <v>78650</v>
      </c>
      <c r="P48" s="287">
        <f>IF($B48="","",IF($F48&gt;P$1,0,IF($F48=P$1,$J48,IF($C48-SUM($L48:O48)&lt;=$K48,$C48-SUM($L48:O48)-1,$K48))))</f>
        <v>78650</v>
      </c>
      <c r="Q48" s="293">
        <f>IF($B48="","",IF($F48&gt;Q$1,0,IF($F48=Q$1,$J48,IF($C48-SUM($L48:P48)&lt;=$K48,$C48-SUM($L48:P48)-1,$K48))))</f>
        <v>78650</v>
      </c>
      <c r="R48" s="294">
        <f>IF($B48="","",IF($F48&gt;R$1,0,IF($F48=R$1,$J48,IF($C48-SUM($L48:Q48)&lt;=$K48,$C48-SUM($L48:Q48)-1,$K48))))</f>
        <v>78099</v>
      </c>
      <c r="S48" s="294">
        <f>IF($B48="","",IF($F48&gt;S$1,0,IF($F48=S$1,$J48,IF($C48-SUM($L48:R48)&lt;=$K48,$C48-SUM($L48:R48)-1,$K48))))</f>
        <v>0</v>
      </c>
      <c r="T48" s="294">
        <f>IF($B48="","",IF($F48&gt;T$1,0,IF($F48=T$1,$J48,IF($C48-SUM($L48:S48)&lt;=$K48,$C48-SUM($L48:S48)-1,$K48))))</f>
        <v>0</v>
      </c>
      <c r="U48" s="294">
        <f>IF($B48="","",IF($F48&gt;U$1,0,IF($F48=U$1,$J48,IF($C48-SUM($L48:T48)&lt;=$K48,$C48-SUM($L48:T48)-1,$K48))))</f>
        <v>0</v>
      </c>
      <c r="V48" s="294">
        <f>IF($B48="","",IF($F48&gt;V$1,0,IF($F48=V$1,$J48,IF($C48-SUM($L48:U48)&lt;=$K48,$C48-SUM($L48:U48)-1,$K48))))</f>
        <v>0</v>
      </c>
      <c r="W48" s="294">
        <f>IF($B48="","",IF($F48&gt;W$1,0,IF($F48=W$1,$J48,IF($C48-SUM($L48:V48)&lt;=$K48,$C48-SUM($L48:V48)-1,$K48))))</f>
        <v>0</v>
      </c>
      <c r="X48" s="294">
        <f>IF($B48="","",IF($F48&gt;X$1,0,IF($F48=X$1,$J48,IF($C48-SUM($L48:W48)&lt;=$K48,$C48-SUM($L48:W48)-1,$K48))))</f>
        <v>0</v>
      </c>
      <c r="Y48" s="294">
        <f>IF($B48="","",IF($F48&gt;Y$1,0,IF($F48=Y$1,$J48,IF($C48-SUM($L48:X48)&lt;=$K48,$C48-SUM($L48:X48)-1,$K48))))</f>
        <v>0</v>
      </c>
      <c r="Z48" s="294">
        <f>IF($B48="","",IF($F48&gt;Z$1,0,IF($F48=Z$1,$J48,IF($C48-SUM($L48:Y48)&lt;=$K48,$C48-SUM($L48:Y48)-1,$K48))))</f>
        <v>0</v>
      </c>
      <c r="AA48" s="294">
        <f>IF($B48="","",IF($F48&gt;AA$1,0,IF($F48=AA$1,$J48,IF($C48-SUM($L48:Z48)&lt;=$K48,$C48-SUM($L48:Z48)-1,$K48))))</f>
        <v>0</v>
      </c>
      <c r="AB48" s="294">
        <f>IF($B48="","",IF($F48&gt;AB$1,0,IF($F48=AB$1,$J48,IF($C48-SUM($L48:AA48)&lt;=$K48,$C48-SUM($L48:AA48)-1,$K48))))</f>
        <v>0</v>
      </c>
      <c r="AC48" s="290">
        <f t="shared" si="11"/>
        <v>550000</v>
      </c>
    </row>
    <row r="49" spans="1:29" ht="14.25" x14ac:dyDescent="0.15">
      <c r="A49" s="263">
        <v>6</v>
      </c>
      <c r="B49" s="283" t="s">
        <v>190</v>
      </c>
      <c r="C49" s="260">
        <v>550000</v>
      </c>
      <c r="D49" s="205">
        <v>7</v>
      </c>
      <c r="E49" s="209" t="s">
        <v>66</v>
      </c>
      <c r="F49" s="211">
        <v>1</v>
      </c>
      <c r="G49" s="214" t="s">
        <v>144</v>
      </c>
      <c r="H49" s="216">
        <v>10</v>
      </c>
      <c r="I49" s="217">
        <f t="shared" si="7"/>
        <v>3</v>
      </c>
      <c r="J49" s="217">
        <f t="shared" si="8"/>
        <v>19662</v>
      </c>
      <c r="K49" s="217">
        <f t="shared" si="9"/>
        <v>78650</v>
      </c>
      <c r="L49" s="217">
        <f t="shared" si="10"/>
        <v>19662</v>
      </c>
      <c r="M49" s="217">
        <f>IF($B49="","",IF($F49&gt;M$1,0,IF($F49=M$1,$J49,IF($C49-SUM($L49:L49)&lt;=$K49,$C49-SUM($L49:L49)-1,$K49))))</f>
        <v>78650</v>
      </c>
      <c r="N49" s="217">
        <f>IF($B49="","",IF($F49&gt;N$1,0,IF($F49=N$1,$J49,IF($C49-SUM($L49:M49)&lt;=$K49,$C49-SUM($L49:M49)-1,$K49))))</f>
        <v>78650</v>
      </c>
      <c r="O49" s="217">
        <f>IF($B49="","",IF($F49&gt;O$1,0,IF($F49=O$1,$J49,IF($C49-SUM($L49:N49)&lt;=$K49,$C49-SUM($L49:N49)-1,$K49))))</f>
        <v>78650</v>
      </c>
      <c r="P49" s="287">
        <f>IF($B49="","",IF($F49&gt;P$1,0,IF($F49=P$1,$J49,IF($C49-SUM($L49:O49)&lt;=$K49,$C49-SUM($L49:O49)-1,$K49))))</f>
        <v>78650</v>
      </c>
      <c r="Q49" s="293">
        <f>IF($B49="","",IF($F49&gt;Q$1,0,IF($F49=Q$1,$J49,IF($C49-SUM($L49:P49)&lt;=$K49,$C49-SUM($L49:P49)-1,$K49))))</f>
        <v>78650</v>
      </c>
      <c r="R49" s="294">
        <f>IF($B49="","",IF($F49&gt;R$1,0,IF($F49=R$1,$J49,IF($C49-SUM($L49:Q49)&lt;=$K49,$C49-SUM($L49:Q49)-1,$K49))))</f>
        <v>78650</v>
      </c>
      <c r="S49" s="294">
        <f>IF($B49="","",IF($F49&gt;S$1,0,IF($F49=S$1,$J49,IF($C49-SUM($L49:R49)&lt;=$K49,$C49-SUM($L49:R49)-1,$K49))))</f>
        <v>58437</v>
      </c>
      <c r="T49" s="294">
        <f>IF($B49="","",IF($F49&gt;T$1,0,IF($F49=T$1,$J49,IF($C49-SUM($L49:S49)&lt;=$K49,$C49-SUM($L49:S49)-1,$K49))))</f>
        <v>0</v>
      </c>
      <c r="U49" s="294">
        <f>IF($B49="","",IF($F49&gt;U$1,0,IF($F49=U$1,$J49,IF($C49-SUM($L49:T49)&lt;=$K49,$C49-SUM($L49:T49)-1,$K49))))</f>
        <v>0</v>
      </c>
      <c r="V49" s="294">
        <f>IF($B49="","",IF($F49&gt;V$1,0,IF($F49=V$1,$J49,IF($C49-SUM($L49:U49)&lt;=$K49,$C49-SUM($L49:U49)-1,$K49))))</f>
        <v>0</v>
      </c>
      <c r="W49" s="294">
        <f>IF($B49="","",IF($F49&gt;W$1,0,IF($F49=W$1,$J49,IF($C49-SUM($L49:V49)&lt;=$K49,$C49-SUM($L49:V49)-1,$K49))))</f>
        <v>0</v>
      </c>
      <c r="X49" s="294">
        <f>IF($B49="","",IF($F49&gt;X$1,0,IF($F49=X$1,$J49,IF($C49-SUM($L49:W49)&lt;=$K49,$C49-SUM($L49:W49)-1,$K49))))</f>
        <v>0</v>
      </c>
      <c r="Y49" s="294">
        <f>IF($B49="","",IF($F49&gt;Y$1,0,IF($F49=Y$1,$J49,IF($C49-SUM($L49:X49)&lt;=$K49,$C49-SUM($L49:X49)-1,$K49))))</f>
        <v>0</v>
      </c>
      <c r="Z49" s="294">
        <f>IF($B49="","",IF($F49&gt;Z$1,0,IF($F49=Z$1,$J49,IF($C49-SUM($L49:Y49)&lt;=$K49,$C49-SUM($L49:Y49)-1,$K49))))</f>
        <v>0</v>
      </c>
      <c r="AA49" s="294">
        <f>IF($B49="","",IF($F49&gt;AA$1,0,IF($F49=AA$1,$J49,IF($C49-SUM($L49:Z49)&lt;=$K49,$C49-SUM($L49:Z49)-1,$K49))))</f>
        <v>0</v>
      </c>
      <c r="AB49" s="294">
        <f>IF($B49="","",IF($F49&gt;AB$1,0,IF($F49=AB$1,$J49,IF($C49-SUM($L49:AA49)&lt;=$K49,$C49-SUM($L49:AA49)-1,$K49))))</f>
        <v>0</v>
      </c>
      <c r="AC49" s="290">
        <f t="shared" si="11"/>
        <v>550000</v>
      </c>
    </row>
    <row r="50" spans="1:29" ht="14.25" x14ac:dyDescent="0.15">
      <c r="A50" s="263">
        <v>7</v>
      </c>
      <c r="B50" s="283" t="s">
        <v>191</v>
      </c>
      <c r="C50" s="260">
        <v>1000000</v>
      </c>
      <c r="D50" s="205">
        <v>7</v>
      </c>
      <c r="E50" s="209" t="s">
        <v>66</v>
      </c>
      <c r="F50" s="211">
        <v>1</v>
      </c>
      <c r="G50" s="214" t="s">
        <v>144</v>
      </c>
      <c r="H50" s="216">
        <v>10</v>
      </c>
      <c r="I50" s="217">
        <f t="shared" si="7"/>
        <v>3</v>
      </c>
      <c r="J50" s="217">
        <f t="shared" si="8"/>
        <v>35750</v>
      </c>
      <c r="K50" s="217">
        <f t="shared" si="9"/>
        <v>143000</v>
      </c>
      <c r="L50" s="217">
        <f t="shared" si="10"/>
        <v>35750</v>
      </c>
      <c r="M50" s="217">
        <f>IF($B50="","",IF($F50&gt;M$1,0,IF($F50=M$1,$J50,IF($C50-SUM($L50:L50)&lt;=$K50,$C50-SUM($L50:L50)-1,$K50))))</f>
        <v>143000</v>
      </c>
      <c r="N50" s="217">
        <f>IF($B50="","",IF($F50&gt;N$1,0,IF($F50=N$1,$J50,IF($C50-SUM($L50:M50)&lt;=$K50,$C50-SUM($L50:M50)-1,$K50))))</f>
        <v>143000</v>
      </c>
      <c r="O50" s="217">
        <f>IF($B50="","",IF($F50&gt;O$1,0,IF($F50=O$1,$J50,IF($C50-SUM($L50:N50)&lt;=$K50,$C50-SUM($L50:N50)-1,$K50))))</f>
        <v>143000</v>
      </c>
      <c r="P50" s="287">
        <f>IF($B50="","",IF($F50&gt;P$1,0,IF($F50=P$1,$J50,IF($C50-SUM($L50:O50)&lt;=$K50,$C50-SUM($L50:O50)-1,$K50))))</f>
        <v>143000</v>
      </c>
      <c r="Q50" s="293">
        <f>IF($B50="","",IF($F50&gt;Q$1,0,IF($F50=Q$1,$J50,IF($C50-SUM($L50:P50)&lt;=$K50,$C50-SUM($L50:P50)-1,$K50))))</f>
        <v>143000</v>
      </c>
      <c r="R50" s="294">
        <f>IF($B50="","",IF($F50&gt;R$1,0,IF($F50=R$1,$J50,IF($C50-SUM($L50:Q50)&lt;=$K50,$C50-SUM($L50:Q50)-1,$K50))))</f>
        <v>143000</v>
      </c>
      <c r="S50" s="294">
        <f>IF($B50="","",IF($F50&gt;S$1,0,IF($F50=S$1,$J50,IF($C50-SUM($L50:R50)&lt;=$K50,$C50-SUM($L50:R50)-1,$K50))))</f>
        <v>106249</v>
      </c>
      <c r="T50" s="294">
        <f>IF($B50="","",IF($F50&gt;T$1,0,IF($F50=T$1,$J50,IF($C50-SUM($L50:S50)&lt;=$K50,$C50-SUM($L50:S50)-1,$K50))))</f>
        <v>0</v>
      </c>
      <c r="U50" s="294">
        <f>IF($B50="","",IF($F50&gt;U$1,0,IF($F50=U$1,$J50,IF($C50-SUM($L50:T50)&lt;=$K50,$C50-SUM($L50:T50)-1,$K50))))</f>
        <v>0</v>
      </c>
      <c r="V50" s="294">
        <f>IF($B50="","",IF($F50&gt;V$1,0,IF($F50=V$1,$J50,IF($C50-SUM($L50:U50)&lt;=$K50,$C50-SUM($L50:U50)-1,$K50))))</f>
        <v>0</v>
      </c>
      <c r="W50" s="294">
        <f>IF($B50="","",IF($F50&gt;W$1,0,IF($F50=W$1,$J50,IF($C50-SUM($L50:V50)&lt;=$K50,$C50-SUM($L50:V50)-1,$K50))))</f>
        <v>0</v>
      </c>
      <c r="X50" s="294">
        <f>IF($B50="","",IF($F50&gt;X$1,0,IF($F50=X$1,$J50,IF($C50-SUM($L50:W50)&lt;=$K50,$C50-SUM($L50:W50)-1,$K50))))</f>
        <v>0</v>
      </c>
      <c r="Y50" s="294">
        <f>IF($B50="","",IF($F50&gt;Y$1,0,IF($F50=Y$1,$J50,IF($C50-SUM($L50:X50)&lt;=$K50,$C50-SUM($L50:X50)-1,$K50))))</f>
        <v>0</v>
      </c>
      <c r="Z50" s="294">
        <f>IF($B50="","",IF($F50&gt;Z$1,0,IF($F50=Z$1,$J50,IF($C50-SUM($L50:Y50)&lt;=$K50,$C50-SUM($L50:Y50)-1,$K50))))</f>
        <v>0</v>
      </c>
      <c r="AA50" s="294">
        <f>IF($B50="","",IF($F50&gt;AA$1,0,IF($F50=AA$1,$J50,IF($C50-SUM($L50:Z50)&lt;=$K50,$C50-SUM($L50:Z50)-1,$K50))))</f>
        <v>0</v>
      </c>
      <c r="AB50" s="294">
        <f>IF($B50="","",IF($F50&gt;AB$1,0,IF($F50=AB$1,$J50,IF($C50-SUM($L50:AA50)&lt;=$K50,$C50-SUM($L50:AA50)-1,$K50))))</f>
        <v>0</v>
      </c>
      <c r="AC50" s="290">
        <f t="shared" si="11"/>
        <v>1000000</v>
      </c>
    </row>
    <row r="51" spans="1:29" ht="14.25" x14ac:dyDescent="0.15">
      <c r="A51" s="263">
        <v>8</v>
      </c>
      <c r="B51" s="283" t="s">
        <v>192</v>
      </c>
      <c r="C51" s="260">
        <v>700000</v>
      </c>
      <c r="D51" s="205">
        <v>4</v>
      </c>
      <c r="E51" s="209" t="s">
        <v>66</v>
      </c>
      <c r="F51" s="211">
        <v>1</v>
      </c>
      <c r="G51" s="214" t="s">
        <v>144</v>
      </c>
      <c r="H51" s="216">
        <v>4</v>
      </c>
      <c r="I51" s="217">
        <f t="shared" si="7"/>
        <v>9</v>
      </c>
      <c r="J51" s="217">
        <f t="shared" si="8"/>
        <v>131250</v>
      </c>
      <c r="K51" s="217">
        <f t="shared" si="9"/>
        <v>175000</v>
      </c>
      <c r="L51" s="217">
        <f t="shared" si="10"/>
        <v>131250</v>
      </c>
      <c r="M51" s="217">
        <f>IF($B51="","",IF($F51&gt;M$1,0,IF($F51=M$1,$J51,IF($C51-SUM($L51:L51)&lt;=$K51,$C51-SUM($L51:L51)-1,$K51))))</f>
        <v>175000</v>
      </c>
      <c r="N51" s="217">
        <f>IF($B51="","",IF($F51&gt;N$1,0,IF($F51=N$1,$J51,IF($C51-SUM($L51:M51)&lt;=$K51,$C51-SUM($L51:M51)-1,$K51))))</f>
        <v>175000</v>
      </c>
      <c r="O51" s="217">
        <f>IF($B51="","",IF($F51&gt;O$1,0,IF($F51=O$1,$J51,IF($C51-SUM($L51:N51)&lt;=$K51,$C51-SUM($L51:N51)-1,$K51))))</f>
        <v>175000</v>
      </c>
      <c r="P51" s="287">
        <f>IF($B51="","",IF($F51&gt;P$1,0,IF($F51=P$1,$J51,IF($C51-SUM($L51:O51)&lt;=$K51,$C51-SUM($L51:O51)-1,$K51))))</f>
        <v>43749</v>
      </c>
      <c r="Q51" s="293">
        <f>IF($B51="","",IF($F51&gt;Q$1,0,IF($F51=Q$1,$J51,IF($C51-SUM($L51:P51)&lt;=$K51,$C51-SUM($L51:P51)-1,$K51))))</f>
        <v>0</v>
      </c>
      <c r="R51" s="294">
        <f>IF($B51="","",IF($F51&gt;R$1,0,IF($F51=R$1,$J51,IF($C51-SUM($L51:Q51)&lt;=$K51,$C51-SUM($L51:Q51)-1,$K51))))</f>
        <v>0</v>
      </c>
      <c r="S51" s="294">
        <f>IF($B51="","",IF($F51&gt;S$1,0,IF($F51=S$1,$J51,IF($C51-SUM($L51:R51)&lt;=$K51,$C51-SUM($L51:R51)-1,$K51))))</f>
        <v>0</v>
      </c>
      <c r="T51" s="294">
        <f>IF($B51="","",IF($F51&gt;T$1,0,IF($F51=T$1,$J51,IF($C51-SUM($L51:S51)&lt;=$K51,$C51-SUM($L51:S51)-1,$K51))))</f>
        <v>0</v>
      </c>
      <c r="U51" s="294">
        <f>IF($B51="","",IF($F51&gt;U$1,0,IF($F51=U$1,$J51,IF($C51-SUM($L51:T51)&lt;=$K51,$C51-SUM($L51:T51)-1,$K51))))</f>
        <v>0</v>
      </c>
      <c r="V51" s="294">
        <f>IF($B51="","",IF($F51&gt;V$1,0,IF($F51=V$1,$J51,IF($C51-SUM($L51:U51)&lt;=$K51,$C51-SUM($L51:U51)-1,$K51))))</f>
        <v>0</v>
      </c>
      <c r="W51" s="294">
        <f>IF($B51="","",IF($F51&gt;W$1,0,IF($F51=W$1,$J51,IF($C51-SUM($L51:V51)&lt;=$K51,$C51-SUM($L51:V51)-1,$K51))))</f>
        <v>0</v>
      </c>
      <c r="X51" s="294">
        <f>IF($B51="","",IF($F51&gt;X$1,0,IF($F51=X$1,$J51,IF($C51-SUM($L51:W51)&lt;=$K51,$C51-SUM($L51:W51)-1,$K51))))</f>
        <v>0</v>
      </c>
      <c r="Y51" s="294">
        <f>IF($B51="","",IF($F51&gt;Y$1,0,IF($F51=Y$1,$J51,IF($C51-SUM($L51:X51)&lt;=$K51,$C51-SUM($L51:X51)-1,$K51))))</f>
        <v>0</v>
      </c>
      <c r="Z51" s="294">
        <f>IF($B51="","",IF($F51&gt;Z$1,0,IF($F51=Z$1,$J51,IF($C51-SUM($L51:Y51)&lt;=$K51,$C51-SUM($L51:Y51)-1,$K51))))</f>
        <v>0</v>
      </c>
      <c r="AA51" s="294">
        <f>IF($B51="","",IF($F51&gt;AA$1,0,IF($F51=AA$1,$J51,IF($C51-SUM($L51:Z51)&lt;=$K51,$C51-SUM($L51:Z51)-1,$K51))))</f>
        <v>0</v>
      </c>
      <c r="AB51" s="294">
        <f>IF($B51="","",IF($F51&gt;AB$1,0,IF($F51=AB$1,$J51,IF($C51-SUM($L51:AA51)&lt;=$K51,$C51-SUM($L51:AA51)-1,$K51))))</f>
        <v>0</v>
      </c>
      <c r="AC51" s="290">
        <f t="shared" si="11"/>
        <v>700000</v>
      </c>
    </row>
    <row r="52" spans="1:29" ht="14.25" x14ac:dyDescent="0.15">
      <c r="A52" s="263">
        <v>9</v>
      </c>
      <c r="B52" s="283" t="s">
        <v>193</v>
      </c>
      <c r="C52" s="260">
        <v>330000</v>
      </c>
      <c r="D52" s="205">
        <v>7</v>
      </c>
      <c r="E52" s="209" t="s">
        <v>66</v>
      </c>
      <c r="F52" s="211">
        <v>1</v>
      </c>
      <c r="G52" s="214" t="s">
        <v>144</v>
      </c>
      <c r="H52" s="216">
        <v>7</v>
      </c>
      <c r="I52" s="217">
        <f t="shared" si="7"/>
        <v>6</v>
      </c>
      <c r="J52" s="217">
        <f t="shared" si="8"/>
        <v>23595</v>
      </c>
      <c r="K52" s="217">
        <f t="shared" si="9"/>
        <v>47190</v>
      </c>
      <c r="L52" s="217">
        <f t="shared" si="10"/>
        <v>23595</v>
      </c>
      <c r="M52" s="217">
        <f>IF($B52="","",IF($F52&gt;M$1,0,IF($F52=M$1,$J52,IF($C52-SUM($L52:L52)&lt;=$K52,$C52-SUM($L52:L52)-1,$K52))))</f>
        <v>47190</v>
      </c>
      <c r="N52" s="217">
        <f>IF($B52="","",IF($F52&gt;N$1,0,IF($F52=N$1,$J52,IF($C52-SUM($L52:M52)&lt;=$K52,$C52-SUM($L52:M52)-1,$K52))))</f>
        <v>47190</v>
      </c>
      <c r="O52" s="217">
        <f>IF($B52="","",IF($F52&gt;O$1,0,IF($F52=O$1,$J52,IF($C52-SUM($L52:N52)&lt;=$K52,$C52-SUM($L52:N52)-1,$K52))))</f>
        <v>47190</v>
      </c>
      <c r="P52" s="287">
        <f>IF($B52="","",IF($F52&gt;P$1,0,IF($F52=P$1,$J52,IF($C52-SUM($L52:O52)&lt;=$K52,$C52-SUM($L52:O52)-1,$K52))))</f>
        <v>47190</v>
      </c>
      <c r="Q52" s="293">
        <f>IF($B52="","",IF($F52&gt;Q$1,0,IF($F52=Q$1,$J52,IF($C52-SUM($L52:P52)&lt;=$K52,$C52-SUM($L52:P52)-1,$K52))))</f>
        <v>47190</v>
      </c>
      <c r="R52" s="294">
        <f>IF($B52="","",IF($F52&gt;R$1,0,IF($F52=R$1,$J52,IF($C52-SUM($L52:Q52)&lt;=$K52,$C52-SUM($L52:Q52)-1,$K52))))</f>
        <v>47190</v>
      </c>
      <c r="S52" s="294">
        <f>IF($B52="","",IF($F52&gt;S$1,0,IF($F52=S$1,$J52,IF($C52-SUM($L52:R52)&lt;=$K52,$C52-SUM($L52:R52)-1,$K52))))</f>
        <v>23264</v>
      </c>
      <c r="T52" s="294">
        <f>IF($B52="","",IF($F52&gt;T$1,0,IF($F52=T$1,$J52,IF($C52-SUM($L52:S52)&lt;=$K52,$C52-SUM($L52:S52)-1,$K52))))</f>
        <v>0</v>
      </c>
      <c r="U52" s="294">
        <f>IF($B52="","",IF($F52&gt;U$1,0,IF($F52=U$1,$J52,IF($C52-SUM($L52:T52)&lt;=$K52,$C52-SUM($L52:T52)-1,$K52))))</f>
        <v>0</v>
      </c>
      <c r="V52" s="294">
        <f>IF($B52="","",IF($F52&gt;V$1,0,IF($F52=V$1,$J52,IF($C52-SUM($L52:U52)&lt;=$K52,$C52-SUM($L52:U52)-1,$K52))))</f>
        <v>0</v>
      </c>
      <c r="W52" s="294">
        <f>IF($B52="","",IF($F52&gt;W$1,0,IF($F52=W$1,$J52,IF($C52-SUM($L52:V52)&lt;=$K52,$C52-SUM($L52:V52)-1,$K52))))</f>
        <v>0</v>
      </c>
      <c r="X52" s="294">
        <f>IF($B52="","",IF($F52&gt;X$1,0,IF($F52=X$1,$J52,IF($C52-SUM($L52:W52)&lt;=$K52,$C52-SUM($L52:W52)-1,$K52))))</f>
        <v>0</v>
      </c>
      <c r="Y52" s="294">
        <f>IF($B52="","",IF($F52&gt;Y$1,0,IF($F52=Y$1,$J52,IF($C52-SUM($L52:X52)&lt;=$K52,$C52-SUM($L52:X52)-1,$K52))))</f>
        <v>0</v>
      </c>
      <c r="Z52" s="294">
        <f>IF($B52="","",IF($F52&gt;Z$1,0,IF($F52=Z$1,$J52,IF($C52-SUM($L52:Y52)&lt;=$K52,$C52-SUM($L52:Y52)-1,$K52))))</f>
        <v>0</v>
      </c>
      <c r="AA52" s="294">
        <f>IF($B52="","",IF($F52&gt;AA$1,0,IF($F52=AA$1,$J52,IF($C52-SUM($L52:Z52)&lt;=$K52,$C52-SUM($L52:Z52)-1,$K52))))</f>
        <v>0</v>
      </c>
      <c r="AB52" s="294">
        <f>IF($B52="","",IF($F52&gt;AB$1,0,IF($F52=AB$1,$J52,IF($C52-SUM($L52:AA52)&lt;=$K52,$C52-SUM($L52:AA52)-1,$K52))))</f>
        <v>0</v>
      </c>
      <c r="AC52" s="290">
        <f t="shared" si="11"/>
        <v>330000</v>
      </c>
    </row>
    <row r="53" spans="1:29" ht="14.25" x14ac:dyDescent="0.15">
      <c r="A53" s="263">
        <v>10</v>
      </c>
      <c r="B53" s="283" t="s">
        <v>194</v>
      </c>
      <c r="C53" s="260">
        <v>280000</v>
      </c>
      <c r="D53" s="205">
        <v>7</v>
      </c>
      <c r="E53" s="209" t="s">
        <v>66</v>
      </c>
      <c r="F53" s="211">
        <v>1</v>
      </c>
      <c r="G53" s="214" t="s">
        <v>144</v>
      </c>
      <c r="H53" s="216">
        <v>7</v>
      </c>
      <c r="I53" s="217">
        <f t="shared" si="7"/>
        <v>6</v>
      </c>
      <c r="J53" s="217">
        <f t="shared" si="8"/>
        <v>20020</v>
      </c>
      <c r="K53" s="217">
        <f t="shared" si="9"/>
        <v>40040</v>
      </c>
      <c r="L53" s="217">
        <f t="shared" si="10"/>
        <v>20020</v>
      </c>
      <c r="M53" s="217">
        <f>IF($B53="","",IF($F53&gt;M$1,0,IF($F53=M$1,$J53,IF($C53-SUM($L53:L53)&lt;=$K53,$C53-SUM($L53:L53)-1,$K53))))</f>
        <v>40040</v>
      </c>
      <c r="N53" s="217">
        <f>IF($B53="","",IF($F53&gt;N$1,0,IF($F53=N$1,$J53,IF($C53-SUM($L53:M53)&lt;=$K53,$C53-SUM($L53:M53)-1,$K53))))</f>
        <v>40040</v>
      </c>
      <c r="O53" s="217">
        <f>IF($B53="","",IF($F53&gt;O$1,0,IF($F53=O$1,$J53,IF($C53-SUM($L53:N53)&lt;=$K53,$C53-SUM($L53:N53)-1,$K53))))</f>
        <v>40040</v>
      </c>
      <c r="P53" s="287">
        <f>IF($B53="","",IF($F53&gt;P$1,0,IF($F53=P$1,$J53,IF($C53-SUM($L53:O53)&lt;=$K53,$C53-SUM($L53:O53)-1,$K53))))</f>
        <v>40040</v>
      </c>
      <c r="Q53" s="293">
        <f>IF($B53="","",IF($F53&gt;Q$1,0,IF($F53=Q$1,$J53,IF($C53-SUM($L53:P53)&lt;=$K53,$C53-SUM($L53:P53)-1,$K53))))</f>
        <v>40040</v>
      </c>
      <c r="R53" s="294">
        <f>IF($B53="","",IF($F53&gt;R$1,0,IF($F53=R$1,$J53,IF($C53-SUM($L53:Q53)&lt;=$K53,$C53-SUM($L53:Q53)-1,$K53))))</f>
        <v>40040</v>
      </c>
      <c r="S53" s="294">
        <f>IF($B53="","",IF($F53&gt;S$1,0,IF($F53=S$1,$J53,IF($C53-SUM($L53:R53)&lt;=$K53,$C53-SUM($L53:R53)-1,$K53))))</f>
        <v>19739</v>
      </c>
      <c r="T53" s="294">
        <f>IF($B53="","",IF($F53&gt;T$1,0,IF($F53=T$1,$J53,IF($C53-SUM($L53:S53)&lt;=$K53,$C53-SUM($L53:S53)-1,$K53))))</f>
        <v>0</v>
      </c>
      <c r="U53" s="294">
        <f>IF($B53="","",IF($F53&gt;U$1,0,IF($F53=U$1,$J53,IF($C53-SUM($L53:T53)&lt;=$K53,$C53-SUM($L53:T53)-1,$K53))))</f>
        <v>0</v>
      </c>
      <c r="V53" s="294">
        <f>IF($B53="","",IF($F53&gt;V$1,0,IF($F53=V$1,$J53,IF($C53-SUM($L53:U53)&lt;=$K53,$C53-SUM($L53:U53)-1,$K53))))</f>
        <v>0</v>
      </c>
      <c r="W53" s="294">
        <f>IF($B53="","",IF($F53&gt;W$1,0,IF($F53=W$1,$J53,IF($C53-SUM($L53:V53)&lt;=$K53,$C53-SUM($L53:V53)-1,$K53))))</f>
        <v>0</v>
      </c>
      <c r="X53" s="294">
        <f>IF($B53="","",IF($F53&gt;X$1,0,IF($F53=X$1,$J53,IF($C53-SUM($L53:W53)&lt;=$K53,$C53-SUM($L53:W53)-1,$K53))))</f>
        <v>0</v>
      </c>
      <c r="Y53" s="294">
        <f>IF($B53="","",IF($F53&gt;Y$1,0,IF($F53=Y$1,$J53,IF($C53-SUM($L53:X53)&lt;=$K53,$C53-SUM($L53:X53)-1,$K53))))</f>
        <v>0</v>
      </c>
      <c r="Z53" s="294">
        <f>IF($B53="","",IF($F53&gt;Z$1,0,IF($F53=Z$1,$J53,IF($C53-SUM($L53:Y53)&lt;=$K53,$C53-SUM($L53:Y53)-1,$K53))))</f>
        <v>0</v>
      </c>
      <c r="AA53" s="294">
        <f>IF($B53="","",IF($F53&gt;AA$1,0,IF($F53=AA$1,$J53,IF($C53-SUM($L53:Z53)&lt;=$K53,$C53-SUM($L53:Z53)-1,$K53))))</f>
        <v>0</v>
      </c>
      <c r="AB53" s="294">
        <f>IF($B53="","",IF($F53&gt;AB$1,0,IF($F53=AB$1,$J53,IF($C53-SUM($L53:AA53)&lt;=$K53,$C53-SUM($L53:AA53)-1,$K53))))</f>
        <v>0</v>
      </c>
      <c r="AC53" s="290">
        <f t="shared" si="11"/>
        <v>280000</v>
      </c>
    </row>
    <row r="54" spans="1:29" ht="14.25" x14ac:dyDescent="0.15">
      <c r="A54" s="263">
        <v>11</v>
      </c>
      <c r="B54" s="283" t="s">
        <v>195</v>
      </c>
      <c r="C54" s="260">
        <v>110000</v>
      </c>
      <c r="D54" s="205">
        <v>7</v>
      </c>
      <c r="E54" s="209" t="s">
        <v>66</v>
      </c>
      <c r="F54" s="211">
        <v>1</v>
      </c>
      <c r="G54" s="214" t="s">
        <v>144</v>
      </c>
      <c r="H54" s="216">
        <v>7</v>
      </c>
      <c r="I54" s="217">
        <f t="shared" si="7"/>
        <v>6</v>
      </c>
      <c r="J54" s="217">
        <f t="shared" si="8"/>
        <v>7865</v>
      </c>
      <c r="K54" s="217">
        <f t="shared" si="9"/>
        <v>15730</v>
      </c>
      <c r="L54" s="217">
        <f t="shared" si="10"/>
        <v>7865</v>
      </c>
      <c r="M54" s="217">
        <f>IF($B54="","",IF($F54&gt;M$1,0,IF($F54=M$1,$J54,IF($C54-SUM($L54:L54)&lt;=$K54,$C54-SUM($L54:L54)-1,$K54))))</f>
        <v>15730</v>
      </c>
      <c r="N54" s="217">
        <f>IF($B54="","",IF($F54&gt;N$1,0,IF($F54=N$1,$J54,IF($C54-SUM($L54:M54)&lt;=$K54,$C54-SUM($L54:M54)-1,$K54))))</f>
        <v>15730</v>
      </c>
      <c r="O54" s="217">
        <f>IF($B54="","",IF($F54&gt;O$1,0,IF($F54=O$1,$J54,IF($C54-SUM($L54:N54)&lt;=$K54,$C54-SUM($L54:N54)-1,$K54))))</f>
        <v>15730</v>
      </c>
      <c r="P54" s="287">
        <f>IF($B54="","",IF($F54&gt;P$1,0,IF($F54=P$1,$J54,IF($C54-SUM($L54:O54)&lt;=$K54,$C54-SUM($L54:O54)-1,$K54))))</f>
        <v>15730</v>
      </c>
      <c r="Q54" s="293">
        <f>IF($B54="","",IF($F54&gt;Q$1,0,IF($F54=Q$1,$J54,IF($C54-SUM($L54:P54)&lt;=$K54,$C54-SUM($L54:P54)-1,$K54))))</f>
        <v>15730</v>
      </c>
      <c r="R54" s="294">
        <f>IF($B54="","",IF($F54&gt;R$1,0,IF($F54=R$1,$J54,IF($C54-SUM($L54:Q54)&lt;=$K54,$C54-SUM($L54:Q54)-1,$K54))))</f>
        <v>15730</v>
      </c>
      <c r="S54" s="294">
        <f>IF($B54="","",IF($F54&gt;S$1,0,IF($F54=S$1,$J54,IF($C54-SUM($L54:R54)&lt;=$K54,$C54-SUM($L54:R54)-1,$K54))))</f>
        <v>7754</v>
      </c>
      <c r="T54" s="294">
        <f>IF($B54="","",IF($F54&gt;T$1,0,IF($F54=T$1,$J54,IF($C54-SUM($L54:S54)&lt;=$K54,$C54-SUM($L54:S54)-1,$K54))))</f>
        <v>0</v>
      </c>
      <c r="U54" s="294">
        <f>IF($B54="","",IF($F54&gt;U$1,0,IF($F54=U$1,$J54,IF($C54-SUM($L54:T54)&lt;=$K54,$C54-SUM($L54:T54)-1,$K54))))</f>
        <v>0</v>
      </c>
      <c r="V54" s="294">
        <f>IF($B54="","",IF($F54&gt;V$1,0,IF($F54=V$1,$J54,IF($C54-SUM($L54:U54)&lt;=$K54,$C54-SUM($L54:U54)-1,$K54))))</f>
        <v>0</v>
      </c>
      <c r="W54" s="294">
        <f>IF($B54="","",IF($F54&gt;W$1,0,IF($F54=W$1,$J54,IF($C54-SUM($L54:V54)&lt;=$K54,$C54-SUM($L54:V54)-1,$K54))))</f>
        <v>0</v>
      </c>
      <c r="X54" s="294">
        <f>IF($B54="","",IF($F54&gt;X$1,0,IF($F54=X$1,$J54,IF($C54-SUM($L54:W54)&lt;=$K54,$C54-SUM($L54:W54)-1,$K54))))</f>
        <v>0</v>
      </c>
      <c r="Y54" s="294">
        <f>IF($B54="","",IF($F54&gt;Y$1,0,IF($F54=Y$1,$J54,IF($C54-SUM($L54:X54)&lt;=$K54,$C54-SUM($L54:X54)-1,$K54))))</f>
        <v>0</v>
      </c>
      <c r="Z54" s="294">
        <f>IF($B54="","",IF($F54&gt;Z$1,0,IF($F54=Z$1,$J54,IF($C54-SUM($L54:Y54)&lt;=$K54,$C54-SUM($L54:Y54)-1,$K54))))</f>
        <v>0</v>
      </c>
      <c r="AA54" s="294">
        <f>IF($B54="","",IF($F54&gt;AA$1,0,IF($F54=AA$1,$J54,IF($C54-SUM($L54:Z54)&lt;=$K54,$C54-SUM($L54:Z54)-1,$K54))))</f>
        <v>0</v>
      </c>
      <c r="AB54" s="294">
        <f>IF($B54="","",IF($F54&gt;AB$1,0,IF($F54=AB$1,$J54,IF($C54-SUM($L54:AA54)&lt;=$K54,$C54-SUM($L54:AA54)-1,$K54))))</f>
        <v>0</v>
      </c>
      <c r="AC54" s="290">
        <f t="shared" si="11"/>
        <v>110000</v>
      </c>
    </row>
    <row r="55" spans="1:29" ht="14.25" x14ac:dyDescent="0.15">
      <c r="A55" s="263">
        <v>12</v>
      </c>
      <c r="B55" s="283" t="s">
        <v>196</v>
      </c>
      <c r="C55" s="260">
        <v>770000</v>
      </c>
      <c r="D55" s="205">
        <v>7</v>
      </c>
      <c r="E55" s="209" t="s">
        <v>66</v>
      </c>
      <c r="F55" s="211">
        <v>1</v>
      </c>
      <c r="G55" s="214" t="s">
        <v>144</v>
      </c>
      <c r="H55" s="216">
        <v>7</v>
      </c>
      <c r="I55" s="217">
        <f t="shared" si="7"/>
        <v>6</v>
      </c>
      <c r="J55" s="217">
        <f t="shared" si="8"/>
        <v>55055</v>
      </c>
      <c r="K55" s="217">
        <f t="shared" si="9"/>
        <v>110110</v>
      </c>
      <c r="L55" s="217">
        <f t="shared" si="10"/>
        <v>55055</v>
      </c>
      <c r="M55" s="217">
        <f>IF($B55="","",IF($F55&gt;M$1,0,IF($F55=M$1,$J55,IF($C55-SUM($L55:L55)&lt;=$K55,$C55-SUM($L55:L55)-1,$K55))))</f>
        <v>110110</v>
      </c>
      <c r="N55" s="217">
        <f>IF($B55="","",IF($F55&gt;N$1,0,IF($F55=N$1,$J55,IF($C55-SUM($L55:M55)&lt;=$K55,$C55-SUM($L55:M55)-1,$K55))))</f>
        <v>110110</v>
      </c>
      <c r="O55" s="217">
        <f>IF($B55="","",IF($F55&gt;O$1,0,IF($F55=O$1,$J55,IF($C55-SUM($L55:N55)&lt;=$K55,$C55-SUM($L55:N55)-1,$K55))))</f>
        <v>110110</v>
      </c>
      <c r="P55" s="287">
        <f>IF($B55="","",IF($F55&gt;P$1,0,IF($F55=P$1,$J55,IF($C55-SUM($L55:O55)&lt;=$K55,$C55-SUM($L55:O55)-1,$K55))))</f>
        <v>110110</v>
      </c>
      <c r="Q55" s="293">
        <f>IF($B55="","",IF($F55&gt;Q$1,0,IF($F55=Q$1,$J55,IF($C55-SUM($L55:P55)&lt;=$K55,$C55-SUM($L55:P55)-1,$K55))))</f>
        <v>110110</v>
      </c>
      <c r="R55" s="294">
        <f>IF($B55="","",IF($F55&gt;R$1,0,IF($F55=R$1,$J55,IF($C55-SUM($L55:Q55)&lt;=$K55,$C55-SUM($L55:Q55)-1,$K55))))</f>
        <v>110110</v>
      </c>
      <c r="S55" s="294">
        <f>IF($B55="","",IF($F55&gt;S$1,0,IF($F55=S$1,$J55,IF($C55-SUM($L55:R55)&lt;=$K55,$C55-SUM($L55:R55)-1,$K55))))</f>
        <v>54284</v>
      </c>
      <c r="T55" s="294">
        <f>IF($B55="","",IF($F55&gt;T$1,0,IF($F55=T$1,$J55,IF($C55-SUM($L55:S55)&lt;=$K55,$C55-SUM($L55:S55)-1,$K55))))</f>
        <v>0</v>
      </c>
      <c r="U55" s="294">
        <f>IF($B55="","",IF($F55&gt;U$1,0,IF($F55=U$1,$J55,IF($C55-SUM($L55:T55)&lt;=$K55,$C55-SUM($L55:T55)-1,$K55))))</f>
        <v>0</v>
      </c>
      <c r="V55" s="294">
        <f>IF($B55="","",IF($F55&gt;V$1,0,IF($F55=V$1,$J55,IF($C55-SUM($L55:U55)&lt;=$K55,$C55-SUM($L55:U55)-1,$K55))))</f>
        <v>0</v>
      </c>
      <c r="W55" s="294">
        <f>IF($B55="","",IF($F55&gt;W$1,0,IF($F55=W$1,$J55,IF($C55-SUM($L55:V55)&lt;=$K55,$C55-SUM($L55:V55)-1,$K55))))</f>
        <v>0</v>
      </c>
      <c r="X55" s="294">
        <f>IF($B55="","",IF($F55&gt;X$1,0,IF($F55=X$1,$J55,IF($C55-SUM($L55:W55)&lt;=$K55,$C55-SUM($L55:W55)-1,$K55))))</f>
        <v>0</v>
      </c>
      <c r="Y55" s="294">
        <f>IF($B55="","",IF($F55&gt;Y$1,0,IF($F55=Y$1,$J55,IF($C55-SUM($L55:X55)&lt;=$K55,$C55-SUM($L55:X55)-1,$K55))))</f>
        <v>0</v>
      </c>
      <c r="Z55" s="294">
        <f>IF($B55="","",IF($F55&gt;Z$1,0,IF($F55=Z$1,$J55,IF($C55-SUM($L55:Y55)&lt;=$K55,$C55-SUM($L55:Y55)-1,$K55))))</f>
        <v>0</v>
      </c>
      <c r="AA55" s="294">
        <f>IF($B55="","",IF($F55&gt;AA$1,0,IF($F55=AA$1,$J55,IF($C55-SUM($L55:Z55)&lt;=$K55,$C55-SUM($L55:Z55)-1,$K55))))</f>
        <v>0</v>
      </c>
      <c r="AB55" s="294">
        <f>IF($B55="","",IF($F55&gt;AB$1,0,IF($F55=AB$1,$J55,IF($C55-SUM($L55:AA55)&lt;=$K55,$C55-SUM($L55:AA55)-1,$K55))))</f>
        <v>0</v>
      </c>
      <c r="AC55" s="290">
        <f t="shared" si="11"/>
        <v>770000</v>
      </c>
    </row>
    <row r="56" spans="1:29" ht="14.25" x14ac:dyDescent="0.15">
      <c r="A56" s="263">
        <v>13</v>
      </c>
      <c r="B56" s="283"/>
      <c r="C56" s="260"/>
      <c r="D56" s="205"/>
      <c r="E56" s="209" t="s">
        <v>66</v>
      </c>
      <c r="F56" s="211"/>
      <c r="G56" s="214" t="s">
        <v>144</v>
      </c>
      <c r="H56" s="216"/>
      <c r="I56" s="217">
        <f t="shared" si="7"/>
        <v>13</v>
      </c>
      <c r="J56" s="217" t="e">
        <f t="shared" si="8"/>
        <v>#DIV/0!</v>
      </c>
      <c r="K56" s="217" t="e">
        <f t="shared" si="9"/>
        <v>#DIV/0!</v>
      </c>
      <c r="L56" s="217" t="str">
        <f t="shared" si="10"/>
        <v/>
      </c>
      <c r="M56" s="217" t="str">
        <f>IF($B56="","",IF($F56&gt;M$1,0,IF($F56=M$1,$J56,IF($C56-SUM($L56:L56)&lt;=$K56,$C56-SUM($L56:L56)-1,$K56))))</f>
        <v/>
      </c>
      <c r="N56" s="217" t="str">
        <f>IF($B56="","",IF($F56&gt;N$1,0,IF($F56=N$1,$J56,IF($C56-SUM($L56:M56)&lt;=$K56,$C56-SUM($L56:M56)-1,$K56))))</f>
        <v/>
      </c>
      <c r="O56" s="217" t="str">
        <f>IF($B56="","",IF($F56&gt;O$1,0,IF($F56=O$1,$J56,IF($C56-SUM($L56:N56)&lt;=$K56,$C56-SUM($L56:N56)-1,$K56))))</f>
        <v/>
      </c>
      <c r="P56" s="287" t="str">
        <f>IF($B56="","",IF($F56&gt;P$1,0,IF($F56=P$1,$J56,IF($C56-SUM($L56:O56)&lt;=$K56,$C56-SUM($L56:O56)-1,$K56))))</f>
        <v/>
      </c>
      <c r="Q56" s="293" t="str">
        <f>IF($B56="","",IF($F56&gt;Q$1,0,IF($F56=Q$1,$J56,IF($C56-SUM($L56:P56)&lt;=$K56,$C56-SUM($L56:P56)-1,$K56))))</f>
        <v/>
      </c>
      <c r="R56" s="294" t="str">
        <f>IF($B56="","",IF($F56&gt;R$1,0,IF($F56=R$1,$J56,IF($C56-SUM($L56:Q56)&lt;=$K56,$C56-SUM($L56:Q56)-1,$K56))))</f>
        <v/>
      </c>
      <c r="S56" s="294" t="str">
        <f>IF($B56="","",IF($F56&gt;S$1,0,IF($F56=S$1,$J56,IF($C56-SUM($L56:R56)&lt;=$K56,$C56-SUM($L56:R56)-1,$K56))))</f>
        <v/>
      </c>
      <c r="T56" s="294" t="str">
        <f>IF($B56="","",IF($F56&gt;T$1,0,IF($F56=T$1,$J56,IF($C56-SUM($L56:S56)&lt;=$K56,$C56-SUM($L56:S56)-1,$K56))))</f>
        <v/>
      </c>
      <c r="U56" s="294" t="str">
        <f>IF($B56="","",IF($F56&gt;U$1,0,IF($F56=U$1,$J56,IF($C56-SUM($L56:T56)&lt;=$K56,$C56-SUM($L56:T56)-1,$K56))))</f>
        <v/>
      </c>
      <c r="V56" s="294" t="str">
        <f>IF($B56="","",IF($F56&gt;V$1,0,IF($F56=V$1,$J56,IF($C56-SUM($L56:U56)&lt;=$K56,$C56-SUM($L56:U56)-1,$K56))))</f>
        <v/>
      </c>
      <c r="W56" s="294" t="str">
        <f>IF($B56="","",IF($F56&gt;W$1,0,IF($F56=W$1,$J56,IF($C56-SUM($L56:V56)&lt;=$K56,$C56-SUM($L56:V56)-1,$K56))))</f>
        <v/>
      </c>
      <c r="X56" s="294" t="str">
        <f>IF($B56="","",IF($F56&gt;X$1,0,IF($F56=X$1,$J56,IF($C56-SUM($L56:W56)&lt;=$K56,$C56-SUM($L56:W56)-1,$K56))))</f>
        <v/>
      </c>
      <c r="Y56" s="294" t="str">
        <f>IF($B56="","",IF($F56&gt;Y$1,0,IF($F56=Y$1,$J56,IF($C56-SUM($L56:X56)&lt;=$K56,$C56-SUM($L56:X56)-1,$K56))))</f>
        <v/>
      </c>
      <c r="Z56" s="294" t="str">
        <f>IF($B56="","",IF($F56&gt;Z$1,0,IF($F56=Z$1,$J56,IF($C56-SUM($L56:Y56)&lt;=$K56,$C56-SUM($L56:Y56)-1,$K56))))</f>
        <v/>
      </c>
      <c r="AA56" s="294" t="str">
        <f>IF($B56="","",IF($F56&gt;AA$1,0,IF($F56=AA$1,$J56,IF($C56-SUM($L56:Z56)&lt;=$K56,$C56-SUM($L56:Z56)-1,$K56))))</f>
        <v/>
      </c>
      <c r="AB56" s="294" t="str">
        <f>IF($B56="","",IF($F56&gt;AB$1,0,IF($F56=AB$1,$J56,IF($C56-SUM($L56:AA56)&lt;=$K56,$C56-SUM($L56:AA56)-1,$K56))))</f>
        <v/>
      </c>
      <c r="AC56" s="290" t="str">
        <f t="shared" si="11"/>
        <v/>
      </c>
    </row>
    <row r="57" spans="1:29" ht="15" thickBot="1" x14ac:dyDescent="0.2">
      <c r="A57" s="265">
        <v>14</v>
      </c>
      <c r="B57" s="284"/>
      <c r="C57" s="266"/>
      <c r="D57" s="267"/>
      <c r="E57" s="268" t="s">
        <v>66</v>
      </c>
      <c r="F57" s="269"/>
      <c r="G57" s="270" t="s">
        <v>144</v>
      </c>
      <c r="H57" s="271"/>
      <c r="I57" s="219">
        <f t="shared" si="7"/>
        <v>13</v>
      </c>
      <c r="J57" s="219" t="e">
        <f t="shared" si="8"/>
        <v>#DIV/0!</v>
      </c>
      <c r="K57" s="219" t="e">
        <f t="shared" si="9"/>
        <v>#DIV/0!</v>
      </c>
      <c r="L57" s="219" t="str">
        <f t="shared" si="10"/>
        <v/>
      </c>
      <c r="M57" s="219" t="str">
        <f>IF($B57="","",IF($F57&gt;M$1,0,IF($F57=M$1,$J57,IF($C57-SUM($L57:L57)&lt;=$K57,$C57-SUM($L57:L57)-1,$K57))))</f>
        <v/>
      </c>
      <c r="N57" s="219" t="str">
        <f>IF($B57="","",IF($F57&gt;N$1,0,IF($F57=N$1,$J57,IF($C57-SUM($L57:M57)&lt;=$K57,$C57-SUM($L57:M57)-1,$K57))))</f>
        <v/>
      </c>
      <c r="O57" s="219" t="str">
        <f>IF($B57="","",IF($F57&gt;O$1,0,IF($F57=O$1,$J57,IF($C57-SUM($L57:N57)&lt;=$K57,$C57-SUM($L57:N57)-1,$K57))))</f>
        <v/>
      </c>
      <c r="P57" s="288" t="str">
        <f>IF($B57="","",IF($F57&gt;P$1,0,IF($F57=P$1,$J57,IF($C57-SUM($L57:O57)&lt;=$K57,$C57-SUM($L57:O57)-1,$K57))))</f>
        <v/>
      </c>
      <c r="Q57" s="295" t="str">
        <f>IF($B57="","",IF($F57&gt;Q$1,0,IF($F57=Q$1,$J57,IF($C57-SUM($L57:P57)&lt;=$K57,$C57-SUM($L57:P57)-1,$K57))))</f>
        <v/>
      </c>
      <c r="R57" s="296" t="str">
        <f>IF($B57="","",IF($F57&gt;R$1,0,IF($F57=R$1,$J57,IF($C57-SUM($L57:Q57)&lt;=$K57,$C57-SUM($L57:Q57)-1,$K57))))</f>
        <v/>
      </c>
      <c r="S57" s="296" t="str">
        <f>IF($B57="","",IF($F57&gt;S$1,0,IF($F57=S$1,$J57,IF($C57-SUM($L57:R57)&lt;=$K57,$C57-SUM($L57:R57)-1,$K57))))</f>
        <v/>
      </c>
      <c r="T57" s="296" t="str">
        <f>IF($B57="","",IF($F57&gt;T$1,0,IF($F57=T$1,$J57,IF($C57-SUM($L57:S57)&lt;=$K57,$C57-SUM($L57:S57)-1,$K57))))</f>
        <v/>
      </c>
      <c r="U57" s="296" t="str">
        <f>IF($B57="","",IF($F57&gt;U$1,0,IF($F57=U$1,$J57,IF($C57-SUM($L57:T57)&lt;=$K57,$C57-SUM($L57:T57)-1,$K57))))</f>
        <v/>
      </c>
      <c r="V57" s="296" t="str">
        <f>IF($B57="","",IF($F57&gt;V$1,0,IF($F57=V$1,$J57,IF($C57-SUM($L57:U57)&lt;=$K57,$C57-SUM($L57:U57)-1,$K57))))</f>
        <v/>
      </c>
      <c r="W57" s="296" t="str">
        <f>IF($B57="","",IF($F57&gt;W$1,0,IF($F57=W$1,$J57,IF($C57-SUM($L57:V57)&lt;=$K57,$C57-SUM($L57:V57)-1,$K57))))</f>
        <v/>
      </c>
      <c r="X57" s="296" t="str">
        <f>IF($B57="","",IF($F57&gt;X$1,0,IF($F57=X$1,$J57,IF($C57-SUM($L57:W57)&lt;=$K57,$C57-SUM($L57:W57)-1,$K57))))</f>
        <v/>
      </c>
      <c r="Y57" s="296" t="str">
        <f>IF($B57="","",IF($F57&gt;Y$1,0,IF($F57=Y$1,$J57,IF($C57-SUM($L57:X57)&lt;=$K57,$C57-SUM($L57:X57)-1,$K57))))</f>
        <v/>
      </c>
      <c r="Z57" s="296" t="str">
        <f>IF($B57="","",IF($F57&gt;Z$1,0,IF($F57=Z$1,$J57,IF($C57-SUM($L57:Y57)&lt;=$K57,$C57-SUM($L57:Y57)-1,$K57))))</f>
        <v/>
      </c>
      <c r="AA57" s="296" t="str">
        <f>IF($B57="","",IF($F57&gt;AA$1,0,IF($F57=AA$1,$J57,IF($C57-SUM($L57:Z57)&lt;=$K57,$C57-SUM($L57:Z57)-1,$K57))))</f>
        <v/>
      </c>
      <c r="AB57" s="296" t="str">
        <f>IF($B57="","",IF($F57&gt;AB$1,0,IF($F57=AB$1,$J57,IF($C57-SUM($L57:AA57)&lt;=$K57,$C57-SUM($L57:AA57)-1,$K57))))</f>
        <v/>
      </c>
      <c r="AC57" s="291" t="str">
        <f t="shared" si="11"/>
        <v/>
      </c>
    </row>
    <row r="58" spans="1:29" ht="15.75" thickTop="1" thickBot="1" x14ac:dyDescent="0.2">
      <c r="A58" s="277"/>
      <c r="B58" s="278" t="s">
        <v>197</v>
      </c>
      <c r="C58" s="273">
        <f>SUM(C44:C57)</f>
        <v>18400000</v>
      </c>
      <c r="D58" s="274"/>
      <c r="E58" s="279"/>
      <c r="F58" s="274"/>
      <c r="G58" s="274"/>
      <c r="H58" s="275"/>
      <c r="I58" s="276"/>
      <c r="J58" s="276"/>
      <c r="K58" s="280" t="s">
        <v>148</v>
      </c>
      <c r="L58" s="281">
        <f>SUM(L44:L57)</f>
        <v>1197632</v>
      </c>
      <c r="M58" s="281">
        <f t="shared" ref="M58:P58" si="12">SUM(M44:M57)</f>
        <v>2057940</v>
      </c>
      <c r="N58" s="281">
        <f t="shared" si="12"/>
        <v>2057940</v>
      </c>
      <c r="O58" s="281">
        <f t="shared" si="12"/>
        <v>2057940</v>
      </c>
      <c r="P58" s="289">
        <f t="shared" si="12"/>
        <v>1926689</v>
      </c>
      <c r="Q58" s="297">
        <f t="shared" ref="Q58" si="13">SUM(Q44:Q57)</f>
        <v>1882940</v>
      </c>
      <c r="R58" s="298">
        <f t="shared" ref="R58" si="14">SUM(R44:R57)</f>
        <v>1882389</v>
      </c>
      <c r="S58" s="298">
        <f t="shared" ref="S58" si="15">SUM(S44:S57)</f>
        <v>1567521</v>
      </c>
      <c r="T58" s="298">
        <f t="shared" ref="T58" si="16">SUM(T44:T57)</f>
        <v>1228000</v>
      </c>
      <c r="U58" s="298">
        <f t="shared" ref="U58" si="17">SUM(U44:U57)</f>
        <v>1228000</v>
      </c>
      <c r="V58" s="298">
        <f t="shared" ref="V58" si="18">SUM(V44:V57)</f>
        <v>688998</v>
      </c>
      <c r="W58" s="298">
        <f t="shared" ref="W58" si="19">SUM(W44:W57)</f>
        <v>216000</v>
      </c>
      <c r="X58" s="298">
        <f t="shared" ref="X58" si="20">SUM(X44:X57)</f>
        <v>216000</v>
      </c>
      <c r="Y58" s="298">
        <f t="shared" ref="Y58" si="21">SUM(Y44:Y57)</f>
        <v>191999</v>
      </c>
      <c r="Z58" s="298">
        <f t="shared" ref="Z58" si="22">SUM(Z44:Z57)</f>
        <v>0</v>
      </c>
      <c r="AA58" s="298">
        <f t="shared" ref="AA58" si="23">SUM(AA44:AA57)</f>
        <v>0</v>
      </c>
      <c r="AB58" s="298">
        <f t="shared" ref="AB58:AC58" si="24">SUM(AB44:AB57)</f>
        <v>0</v>
      </c>
      <c r="AC58" s="299">
        <f t="shared" si="24"/>
        <v>18400000</v>
      </c>
    </row>
  </sheetData>
  <mergeCells count="22">
    <mergeCell ref="K3:K4"/>
    <mergeCell ref="D3:D4"/>
    <mergeCell ref="E3:G4"/>
    <mergeCell ref="H3:H4"/>
    <mergeCell ref="I3:I4"/>
    <mergeCell ref="J3:J4"/>
    <mergeCell ref="Q3:AC3"/>
    <mergeCell ref="A42:A43"/>
    <mergeCell ref="E42:G43"/>
    <mergeCell ref="H42:H43"/>
    <mergeCell ref="L42:P42"/>
    <mergeCell ref="Q42:AC42"/>
    <mergeCell ref="I42:I43"/>
    <mergeCell ref="J42:J43"/>
    <mergeCell ref="K42:K43"/>
    <mergeCell ref="B42:B43"/>
    <mergeCell ref="C42:C43"/>
    <mergeCell ref="D42:D43"/>
    <mergeCell ref="L3:P3"/>
    <mergeCell ref="A3:A4"/>
    <mergeCell ref="B3:B4"/>
    <mergeCell ref="C3:C4"/>
  </mergeCells>
  <phoneticPr fontId="28"/>
  <pageMargins left="0.7" right="0.7" top="0.75" bottom="0.75" header="0.3" footer="0.3"/>
  <pageSetup paperSize="9" scale="70" orientation="landscape" r:id="rId1"/>
</worksheet>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3.1.3.0</vt:lpwstr>
      <vt:lpwstr>3.1.5.0</vt:lpwstr>
    </vt:vector>
  </property>
  <property fmtid="{DCFEDD21-7773-49B2-8022-6FC58DB5260B}" pid="3" name="LastSavedVersion">
    <vt:lpwstr>3.1.5.0</vt:lpwstr>
  </property>
  <property fmtid="{DCFEDD21-7773-49B2-8022-6FC58DB5260B}" pid="4" name="LastSavedDate">
    <vt:filetime>2021-06-10T06:39:49Z</vt:filetime>
  </property>
</Properties>
</file>