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9.料金改定\R8.4.1～_広報計画\料金シミュレーション\"/>
    </mc:Choice>
  </mc:AlternateContent>
  <xr:revisionPtr revIDLastSave="0" documentId="13_ncr:1_{56980F1A-0025-4965-BD17-61A11B006B5E}" xr6:coauthVersionLast="47" xr6:coauthVersionMax="47" xr10:uidLastSave="{00000000-0000-0000-0000-000000000000}"/>
  <bookViews>
    <workbookView xWindow="-28920" yWindow="750" windowWidth="29040" windowHeight="15720" xr2:uid="{A9477415-20A3-4C6D-8CE2-FAFCA7D0F931}"/>
  </bookViews>
  <sheets>
    <sheet name="農業集落排水（二宮地区）" sheetId="1" r:id="rId1"/>
  </sheets>
  <definedNames>
    <definedName name="_xlnm.Print_Area" localSheetId="0">'農業集落排水（二宮地区）'!$A$1:$O$48</definedName>
    <definedName name="WatchCells" localSheetId="0">'農業集落排水（二宮地区）'!$G$13,'農業集落排水（二宮地区）'!$I$4</definedName>
    <definedName name="WatchCells">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I5" i="1"/>
  <c r="I3" i="1"/>
  <c r="M17" i="1" l="1"/>
  <c r="G13" i="1"/>
  <c r="E39" i="1" l="1"/>
  <c r="J8" i="1"/>
  <c r="J10" i="1"/>
  <c r="J6" i="1"/>
  <c r="J4" i="1"/>
  <c r="I7" i="1"/>
  <c r="G14" i="1"/>
  <c r="M20" i="1" s="1"/>
  <c r="F17" i="1" a="1"/>
  <c r="F17" i="1" s="1"/>
  <c r="L39" i="1" l="1" a="1"/>
  <c r="L39" i="1" s="1"/>
  <c r="M39" i="1" s="1"/>
  <c r="N39" i="1" s="1"/>
  <c r="I14" i="1" l="1"/>
  <c r="F20" i="1" l="1"/>
  <c r="F21" i="1" a="1"/>
  <c r="F21" i="1" s="1"/>
  <c r="F22" i="1"/>
  <c r="F23" i="1"/>
  <c r="F24" i="1"/>
  <c r="L29" i="1"/>
  <c r="I13" i="1"/>
  <c r="L41" i="1" l="1"/>
  <c r="M41" i="1" s="1"/>
  <c r="N44" i="1" s="1"/>
  <c r="M29" i="1"/>
  <c r="F25" i="1"/>
  <c r="E29" i="1" s="1"/>
  <c r="L33" i="1" s="1"/>
  <c r="F39" i="1"/>
  <c r="G39" i="1" s="1"/>
  <c r="F29" i="1" l="1"/>
  <c r="G29" i="1" s="1"/>
  <c r="E41" i="1"/>
  <c r="F41" i="1" s="1"/>
  <c r="G44" i="1" s="1"/>
  <c r="N41" i="1"/>
  <c r="N29" i="1"/>
  <c r="M33" i="1" l="1"/>
  <c r="G41" i="1"/>
  <c r="N33" i="1"/>
  <c r="N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<sst xmlns="http://schemas.openxmlformats.org/spreadsheetml/2006/main" count="70" uniqueCount="52">
  <si>
    <t>新料金シミュレーション(1カ月当たりの料金計算)
水道利用者・農業集落排水（二宮地区）の方向け</t>
    <rPh sb="0" eb="3">
      <t>シンリョウキン</t>
    </rPh>
    <rPh sb="14" eb="15">
      <t>ゲツ</t>
    </rPh>
    <rPh sb="15" eb="16">
      <t>ア</t>
    </rPh>
    <rPh sb="19" eb="21">
      <t>リョウキン</t>
    </rPh>
    <rPh sb="21" eb="23">
      <t>ケイサン</t>
    </rPh>
    <rPh sb="25" eb="27">
      <t>スイドウ</t>
    </rPh>
    <rPh sb="27" eb="30">
      <t>リヨウシャ</t>
    </rPh>
    <rPh sb="31" eb="33">
      <t>ノウギョウ</t>
    </rPh>
    <rPh sb="33" eb="35">
      <t>シュウラク</t>
    </rPh>
    <rPh sb="35" eb="37">
      <t>ハイスイ</t>
    </rPh>
    <rPh sb="38" eb="40">
      <t>ニノミヤ</t>
    </rPh>
    <rPh sb="40" eb="42">
      <t>チク</t>
    </rPh>
    <rPh sb="44" eb="45">
      <t>カタ</t>
    </rPh>
    <rPh sb="45" eb="46">
      <t>ム</t>
    </rPh>
    <phoneticPr fontId="3"/>
  </si>
  <si>
    <t>「使用水量・料金等のお知らせ」をお手元に準備の上、
ご確認いただきながら、下記の入力項目をうめてください。</t>
    <rPh sb="1" eb="5">
      <t>シヨウスイリョウ</t>
    </rPh>
    <rPh sb="6" eb="8">
      <t>リョウキン</t>
    </rPh>
    <rPh sb="8" eb="9">
      <t>トウ</t>
    </rPh>
    <rPh sb="11" eb="12">
      <t>シ</t>
    </rPh>
    <rPh sb="17" eb="19">
      <t>テモト</t>
    </rPh>
    <rPh sb="20" eb="22">
      <t>ジュンビ</t>
    </rPh>
    <rPh sb="23" eb="24">
      <t>ウエ</t>
    </rPh>
    <rPh sb="27" eb="29">
      <t>カクニン</t>
    </rPh>
    <rPh sb="37" eb="39">
      <t>カキ</t>
    </rPh>
    <rPh sb="40" eb="42">
      <t>ニュウリョク</t>
    </rPh>
    <rPh sb="42" eb="44">
      <t>コウモク</t>
    </rPh>
    <phoneticPr fontId="3"/>
  </si>
  <si>
    <t>1．使用しているメーターの口径を記入してください</t>
    <rPh sb="2" eb="4">
      <t>シヨウ</t>
    </rPh>
    <rPh sb="13" eb="15">
      <t>コウケイ</t>
    </rPh>
    <rPh sb="16" eb="18">
      <t>キニュウ</t>
    </rPh>
    <phoneticPr fontId="3"/>
  </si>
  <si>
    <t>（使用していない場合は、０と記入してください）</t>
    <rPh sb="1" eb="3">
      <t>シヨウ</t>
    </rPh>
    <rPh sb="8" eb="10">
      <t>バアイ</t>
    </rPh>
    <rPh sb="14" eb="16">
      <t>キニュウ</t>
    </rPh>
    <phoneticPr fontId="3"/>
  </si>
  <si>
    <t>2．使用している上水使用水量を記入してください（2か月分の水量）</t>
    <rPh sb="2" eb="4">
      <t>シヨウ</t>
    </rPh>
    <rPh sb="8" eb="10">
      <t>ジョウスイ</t>
    </rPh>
    <rPh sb="10" eb="12">
      <t>シヨウ</t>
    </rPh>
    <rPh sb="12" eb="14">
      <t>スイリョウ</t>
    </rPh>
    <rPh sb="13" eb="14">
      <t>ジョウスイ</t>
    </rPh>
    <rPh sb="15" eb="17">
      <t>キニュウ</t>
    </rPh>
    <rPh sb="26" eb="27">
      <t>ゲツ</t>
    </rPh>
    <rPh sb="27" eb="28">
      <t>ブン</t>
    </rPh>
    <rPh sb="29" eb="31">
      <t>スイリョウ</t>
    </rPh>
    <phoneticPr fontId="3"/>
  </si>
  <si>
    <t>入力はここまで</t>
    <rPh sb="0" eb="2">
      <t>ニュウリョク</t>
    </rPh>
    <phoneticPr fontId="3"/>
  </si>
  <si>
    <t>1カ月当たりの上水使用水量</t>
    <rPh sb="2" eb="3">
      <t>ゲツ</t>
    </rPh>
    <rPh sb="3" eb="4">
      <t>ア</t>
    </rPh>
    <rPh sb="7" eb="9">
      <t>ジョウスイ</t>
    </rPh>
    <rPh sb="9" eb="13">
      <t>シヨウスイリョウ</t>
    </rPh>
    <phoneticPr fontId="3"/>
  </si>
  <si>
    <t>1カ月当たりの下水（農業排）使用水量</t>
    <rPh sb="2" eb="3">
      <t>ゲツ</t>
    </rPh>
    <rPh sb="3" eb="4">
      <t>ア</t>
    </rPh>
    <rPh sb="7" eb="9">
      <t>ゲスイ</t>
    </rPh>
    <rPh sb="10" eb="12">
      <t>ノウギョウ</t>
    </rPh>
    <rPh sb="12" eb="13">
      <t>ハイ</t>
    </rPh>
    <rPh sb="14" eb="16">
      <t>シヨウ</t>
    </rPh>
    <rPh sb="16" eb="18">
      <t>スイリョウ</t>
    </rPh>
    <phoneticPr fontId="3"/>
  </si>
  <si>
    <t>新上水道料金の計算結果</t>
    <rPh sb="0" eb="1">
      <t>シン</t>
    </rPh>
    <rPh sb="1" eb="2">
      <t>ウエ</t>
    </rPh>
    <rPh sb="2" eb="4">
      <t>スイドウ</t>
    </rPh>
    <rPh sb="4" eb="6">
      <t>リョウキン</t>
    </rPh>
    <rPh sb="7" eb="9">
      <t>ケイサン</t>
    </rPh>
    <rPh sb="9" eb="11">
      <t>ケッカ</t>
    </rPh>
    <phoneticPr fontId="3"/>
  </si>
  <si>
    <t>基本料金(税抜)</t>
    <rPh sb="0" eb="4">
      <t>キホンリョウキン</t>
    </rPh>
    <rPh sb="5" eb="7">
      <t>ゼ</t>
    </rPh>
    <phoneticPr fontId="3"/>
  </si>
  <si>
    <t>口径毎の金額</t>
    <rPh sb="0" eb="2">
      <t>コウケイ</t>
    </rPh>
    <rPh sb="2" eb="3">
      <t>ゴト</t>
    </rPh>
    <rPh sb="4" eb="6">
      <t>キンガク</t>
    </rPh>
    <phoneticPr fontId="3"/>
  </si>
  <si>
    <t>世帯割（税抜）</t>
    <rPh sb="0" eb="2">
      <t>セタイ</t>
    </rPh>
    <rPh sb="2" eb="3">
      <t>ワリ</t>
    </rPh>
    <rPh sb="4" eb="6">
      <t>ゼイヌ</t>
    </rPh>
    <phoneticPr fontId="3"/>
  </si>
  <si>
    <t>金額</t>
    <rPh sb="0" eb="2">
      <t>キンガク</t>
    </rPh>
    <phoneticPr fontId="3"/>
  </si>
  <si>
    <t>従量料金(税抜)</t>
    <rPh sb="0" eb="2">
      <t>ジュウリョウ</t>
    </rPh>
    <rPh sb="2" eb="4">
      <t>リョウキン</t>
    </rPh>
    <rPh sb="5" eb="7">
      <t>ゼイヌ</t>
    </rPh>
    <phoneticPr fontId="3"/>
  </si>
  <si>
    <t>従量区分</t>
    <rPh sb="0" eb="2">
      <t>ジュウリョウ</t>
    </rPh>
    <rPh sb="2" eb="4">
      <t>クブン</t>
    </rPh>
    <phoneticPr fontId="3"/>
  </si>
  <si>
    <t>区分毎の金額</t>
    <rPh sb="0" eb="2">
      <t>クブン</t>
    </rPh>
    <rPh sb="2" eb="3">
      <t>ゴト</t>
    </rPh>
    <rPh sb="4" eb="6">
      <t>キンガク</t>
    </rPh>
    <phoneticPr fontId="3"/>
  </si>
  <si>
    <t>人数割（税抜）</t>
    <rPh sb="0" eb="2">
      <t>ニンズウ</t>
    </rPh>
    <rPh sb="2" eb="3">
      <t>ワリ</t>
    </rPh>
    <rPh sb="4" eb="6">
      <t>ゼイヌ</t>
    </rPh>
    <phoneticPr fontId="3"/>
  </si>
  <si>
    <t>人数割区分</t>
    <rPh sb="0" eb="2">
      <t>ニンズウ</t>
    </rPh>
    <rPh sb="2" eb="3">
      <t>ワリ</t>
    </rPh>
    <rPh sb="3" eb="5">
      <t>クブン</t>
    </rPh>
    <phoneticPr fontId="3"/>
  </si>
  <si>
    <t>1～10㎥</t>
    <phoneticPr fontId="3"/>
  </si>
  <si>
    <t>1～10人</t>
    <rPh sb="4" eb="5">
      <t>ニン</t>
    </rPh>
    <phoneticPr fontId="3"/>
  </si>
  <si>
    <t>11～30㎥</t>
    <phoneticPr fontId="3"/>
  </si>
  <si>
    <t>31～50㎥</t>
    <phoneticPr fontId="3"/>
  </si>
  <si>
    <t>51～100㎥</t>
    <phoneticPr fontId="3"/>
  </si>
  <si>
    <t>101㎥～</t>
    <phoneticPr fontId="3"/>
  </si>
  <si>
    <t>合計額</t>
    <rPh sb="0" eb="2">
      <t>ゴウケイ</t>
    </rPh>
    <rPh sb="2" eb="3">
      <t>ガク</t>
    </rPh>
    <phoneticPr fontId="3"/>
  </si>
  <si>
    <t>新水道料金の請求額(1カ月当たり)</t>
    <rPh sb="0" eb="1">
      <t>シン</t>
    </rPh>
    <rPh sb="1" eb="3">
      <t>スイドウ</t>
    </rPh>
    <rPh sb="3" eb="5">
      <t>リョウキン</t>
    </rPh>
    <rPh sb="6" eb="8">
      <t>セイキュウ</t>
    </rPh>
    <rPh sb="8" eb="9">
      <t>ガク</t>
    </rPh>
    <rPh sb="12" eb="13">
      <t>ゲツ</t>
    </rPh>
    <rPh sb="13" eb="14">
      <t>ア</t>
    </rPh>
    <phoneticPr fontId="3"/>
  </si>
  <si>
    <t>新下水道（農集排）使用料の請求額(1カ月当たり)</t>
    <rPh sb="0" eb="1">
      <t>シン</t>
    </rPh>
    <rPh sb="1" eb="2">
      <t>ゲ</t>
    </rPh>
    <rPh sb="2" eb="4">
      <t>スイドウ</t>
    </rPh>
    <rPh sb="5" eb="8">
      <t>ノウシュウハイ</t>
    </rPh>
    <rPh sb="7" eb="8">
      <t>ハイ</t>
    </rPh>
    <rPh sb="9" eb="12">
      <t>シヨウリョウ</t>
    </rPh>
    <rPh sb="13" eb="15">
      <t>セイキュウ</t>
    </rPh>
    <rPh sb="15" eb="16">
      <t>ガク</t>
    </rPh>
    <rPh sb="19" eb="20">
      <t>ゲツ</t>
    </rPh>
    <rPh sb="20" eb="21">
      <t>ア</t>
    </rPh>
    <phoneticPr fontId="3"/>
  </si>
  <si>
    <t>新水道料金
1カ月当たりの請求額</t>
    <rPh sb="0" eb="1">
      <t>シン</t>
    </rPh>
    <rPh sb="1" eb="3">
      <t>スイドウ</t>
    </rPh>
    <rPh sb="3" eb="5">
      <t>リョウキン</t>
    </rPh>
    <rPh sb="8" eb="9">
      <t>ゲツ</t>
    </rPh>
    <rPh sb="9" eb="10">
      <t>ア</t>
    </rPh>
    <rPh sb="13" eb="16">
      <t>セイキュウガク</t>
    </rPh>
    <phoneticPr fontId="3"/>
  </si>
  <si>
    <t>税　　　抜</t>
    <rPh sb="0" eb="1">
      <t>ゼイ</t>
    </rPh>
    <rPh sb="4" eb="5">
      <t>バツ</t>
    </rPh>
    <phoneticPr fontId="3"/>
  </si>
  <si>
    <t>税　　　込</t>
    <rPh sb="0" eb="1">
      <t>ゼイ</t>
    </rPh>
    <rPh sb="4" eb="5">
      <t>コミ</t>
    </rPh>
    <phoneticPr fontId="3"/>
  </si>
  <si>
    <t>消費税相当額</t>
    <rPh sb="0" eb="3">
      <t>ショウヒゼイ</t>
    </rPh>
    <rPh sb="3" eb="5">
      <t>ソウトウ</t>
    </rPh>
    <rPh sb="5" eb="6">
      <t>ガク</t>
    </rPh>
    <phoneticPr fontId="3"/>
  </si>
  <si>
    <t>新下水（農集排）使用料
1カ月当たりの請求額</t>
    <rPh sb="0" eb="1">
      <t>シン</t>
    </rPh>
    <rPh sb="1" eb="3">
      <t>ゲスイ</t>
    </rPh>
    <rPh sb="4" eb="7">
      <t>ノウシュウハイ</t>
    </rPh>
    <rPh sb="6" eb="7">
      <t>ハイ</t>
    </rPh>
    <rPh sb="8" eb="11">
      <t>シヨウリョウ</t>
    </rPh>
    <rPh sb="14" eb="15">
      <t>ゲツ</t>
    </rPh>
    <rPh sb="15" eb="16">
      <t>ア</t>
    </rPh>
    <rPh sb="19" eb="22">
      <t>セイキュウガク</t>
    </rPh>
    <phoneticPr fontId="3"/>
  </si>
  <si>
    <t>備考</t>
    <rPh sb="0" eb="2">
      <t>ビコウ</t>
    </rPh>
    <phoneticPr fontId="3"/>
  </si>
  <si>
    <t>使用する水量により請求額が増減することがあります。</t>
    <rPh sb="0" eb="2">
      <t>シヨウ</t>
    </rPh>
    <rPh sb="4" eb="6">
      <t>スイリョウ</t>
    </rPh>
    <rPh sb="9" eb="12">
      <t>セイキュウガク</t>
    </rPh>
    <rPh sb="13" eb="15">
      <t>ゾウゲン</t>
    </rPh>
    <phoneticPr fontId="3"/>
  </si>
  <si>
    <t>合計金額</t>
    <rPh sb="0" eb="2">
      <t>ゴウケイ</t>
    </rPh>
    <rPh sb="2" eb="4">
      <t>キンガク</t>
    </rPh>
    <phoneticPr fontId="3"/>
  </si>
  <si>
    <t>※改定前の上水道請求額（従来の請求額を正確に反映したものではございません）</t>
    <rPh sb="1" eb="3">
      <t>カイテイ</t>
    </rPh>
    <rPh sb="3" eb="4">
      <t>マエ</t>
    </rPh>
    <rPh sb="5" eb="8">
      <t>ジョウスイドウ</t>
    </rPh>
    <rPh sb="8" eb="10">
      <t>セイキュウ</t>
    </rPh>
    <rPh sb="10" eb="11">
      <t>ガク</t>
    </rPh>
    <rPh sb="12" eb="14">
      <t>ジュウライ</t>
    </rPh>
    <rPh sb="15" eb="18">
      <t>セイキュウガク</t>
    </rPh>
    <rPh sb="19" eb="21">
      <t>セイカク</t>
    </rPh>
    <rPh sb="22" eb="24">
      <t>ハンエイ</t>
    </rPh>
    <phoneticPr fontId="3"/>
  </si>
  <si>
    <t>税　　　抜(従来の金額)</t>
    <rPh sb="0" eb="1">
      <t>ゼイ</t>
    </rPh>
    <rPh sb="4" eb="5">
      <t>バツ</t>
    </rPh>
    <rPh sb="6" eb="8">
      <t>ジュウライ</t>
    </rPh>
    <rPh sb="9" eb="11">
      <t>キンガク</t>
    </rPh>
    <phoneticPr fontId="3"/>
  </si>
  <si>
    <t>税　　　込(従来の金額)</t>
    <rPh sb="0" eb="1">
      <t>ゼイ</t>
    </rPh>
    <rPh sb="4" eb="5">
      <t>コミ</t>
    </rPh>
    <rPh sb="6" eb="8">
      <t>ジュウライ</t>
    </rPh>
    <rPh sb="9" eb="11">
      <t>キンガク</t>
    </rPh>
    <phoneticPr fontId="3"/>
  </si>
  <si>
    <t>消費税相当額(従来の金額)</t>
    <rPh sb="0" eb="3">
      <t>ショウヒゼイ</t>
    </rPh>
    <rPh sb="3" eb="5">
      <t>ソウトウ</t>
    </rPh>
    <rPh sb="5" eb="6">
      <t>ガク</t>
    </rPh>
    <rPh sb="7" eb="9">
      <t>ジュウライ</t>
    </rPh>
    <rPh sb="10" eb="12">
      <t>キンガク</t>
    </rPh>
    <phoneticPr fontId="3"/>
  </si>
  <si>
    <t>差額（参考）</t>
    <rPh sb="0" eb="2">
      <t>サガク</t>
    </rPh>
    <rPh sb="3" eb="5">
      <t>サンコウ</t>
    </rPh>
    <phoneticPr fontId="3"/>
  </si>
  <si>
    <t>税　　　抜(差　　額)</t>
    <rPh sb="0" eb="1">
      <t>ゼイ</t>
    </rPh>
    <rPh sb="4" eb="5">
      <t>バツ</t>
    </rPh>
    <rPh sb="6" eb="7">
      <t>サ</t>
    </rPh>
    <rPh sb="9" eb="10">
      <t>ガク</t>
    </rPh>
    <phoneticPr fontId="3"/>
  </si>
  <si>
    <t>税　　　込（差　　額）</t>
    <rPh sb="0" eb="1">
      <t>ゼイ</t>
    </rPh>
    <rPh sb="4" eb="5">
      <t>コミ</t>
    </rPh>
    <rPh sb="6" eb="7">
      <t>サ</t>
    </rPh>
    <rPh sb="9" eb="10">
      <t>ガク</t>
    </rPh>
    <phoneticPr fontId="3"/>
  </si>
  <si>
    <t>消費税相当額(差　　額)</t>
    <rPh sb="0" eb="3">
      <t>ショウヒゼイ</t>
    </rPh>
    <rPh sb="3" eb="5">
      <t>ソウトウ</t>
    </rPh>
    <rPh sb="5" eb="6">
      <t>ガク</t>
    </rPh>
    <rPh sb="7" eb="8">
      <t>サ</t>
    </rPh>
    <rPh sb="10" eb="11">
      <t>ガク</t>
    </rPh>
    <phoneticPr fontId="3"/>
  </si>
  <si>
    <t>上水道料金
改定差額</t>
    <rPh sb="0" eb="2">
      <t>ジョウスイ</t>
    </rPh>
    <rPh sb="2" eb="3">
      <t>ドウ</t>
    </rPh>
    <rPh sb="3" eb="5">
      <t>リョウキン</t>
    </rPh>
    <rPh sb="6" eb="8">
      <t>カイテイ</t>
    </rPh>
    <rPh sb="8" eb="10">
      <t>サガク</t>
    </rPh>
    <phoneticPr fontId="3"/>
  </si>
  <si>
    <t>上下水道料金等
改定差額</t>
    <rPh sb="0" eb="2">
      <t>ジョウゲ</t>
    </rPh>
    <rPh sb="2" eb="4">
      <t>スイドウ</t>
    </rPh>
    <rPh sb="4" eb="6">
      <t>リョウキン</t>
    </rPh>
    <rPh sb="6" eb="7">
      <t>トウ</t>
    </rPh>
    <rPh sb="8" eb="10">
      <t>カイテイ</t>
    </rPh>
    <rPh sb="10" eb="12">
      <t>サガク</t>
    </rPh>
    <phoneticPr fontId="3"/>
  </si>
  <si>
    <t>3.下水道(農集排)を使用していますか。</t>
    <rPh sb="2" eb="5">
      <t>ゲスイドウ</t>
    </rPh>
    <rPh sb="6" eb="9">
      <t>ノウシュウハイ</t>
    </rPh>
    <rPh sb="11" eb="13">
      <t>シヨウ</t>
    </rPh>
    <phoneticPr fontId="3"/>
  </si>
  <si>
    <t>4．使用している農業集落排水の使用人数を記入してください</t>
    <rPh sb="2" eb="4">
      <t>シヨウ</t>
    </rPh>
    <rPh sb="8" eb="10">
      <t>ノウギョウ</t>
    </rPh>
    <rPh sb="10" eb="12">
      <t>シュウラク</t>
    </rPh>
    <rPh sb="12" eb="14">
      <t>ハイスイ</t>
    </rPh>
    <rPh sb="15" eb="17">
      <t>シヨウ</t>
    </rPh>
    <rPh sb="17" eb="19">
      <t>ニンズウ</t>
    </rPh>
    <rPh sb="19" eb="20">
      <t>スイリョウ</t>
    </rPh>
    <rPh sb="20" eb="22">
      <t>キニュウ</t>
    </rPh>
    <phoneticPr fontId="3"/>
  </si>
  <si>
    <t>新下水道(農集排)使用料の計算結果</t>
    <rPh sb="0" eb="1">
      <t>シン</t>
    </rPh>
    <rPh sb="1" eb="4">
      <t>ゲスイドウ</t>
    </rPh>
    <rPh sb="5" eb="8">
      <t>ノウシュウハイ</t>
    </rPh>
    <rPh sb="9" eb="12">
      <t>シヨウリョウ</t>
    </rPh>
    <rPh sb="13" eb="15">
      <t>ケイサン</t>
    </rPh>
    <rPh sb="15" eb="17">
      <t>ケッカ</t>
    </rPh>
    <phoneticPr fontId="3"/>
  </si>
  <si>
    <t>※改定前の下水道(農集排)請求額（従来の請求額を正確に反映したものではございません）</t>
    <rPh sb="1" eb="3">
      <t>カイテイ</t>
    </rPh>
    <rPh sb="3" eb="4">
      <t>マエ</t>
    </rPh>
    <rPh sb="5" eb="8">
      <t>ゲスイドウ</t>
    </rPh>
    <rPh sb="9" eb="12">
      <t>ノウシュウハイ</t>
    </rPh>
    <rPh sb="13" eb="15">
      <t>セイキュウ</t>
    </rPh>
    <rPh sb="15" eb="16">
      <t>ガク</t>
    </rPh>
    <rPh sb="17" eb="19">
      <t>ジュウライ</t>
    </rPh>
    <rPh sb="20" eb="23">
      <t>セイキュウガク</t>
    </rPh>
    <rPh sb="24" eb="26">
      <t>セイカク</t>
    </rPh>
    <rPh sb="27" eb="29">
      <t>ハンエイ</t>
    </rPh>
    <phoneticPr fontId="3"/>
  </si>
  <si>
    <t>下水道(農集排)
従来請求額（参考）</t>
    <rPh sb="0" eb="2">
      <t>ゲスイ</t>
    </rPh>
    <rPh sb="2" eb="3">
      <t>ドウ</t>
    </rPh>
    <rPh sb="4" eb="7">
      <t>ノウシュウハイ</t>
    </rPh>
    <rPh sb="9" eb="11">
      <t>ジュウライ</t>
    </rPh>
    <rPh sb="11" eb="13">
      <t>セイキュウ</t>
    </rPh>
    <rPh sb="13" eb="14">
      <t>ガク</t>
    </rPh>
    <rPh sb="15" eb="17">
      <t>サンコウ</t>
    </rPh>
    <phoneticPr fontId="3"/>
  </si>
  <si>
    <t>上水道
従来の請求額（参考）</t>
    <rPh sb="0" eb="2">
      <t>ジョウスイ</t>
    </rPh>
    <rPh sb="2" eb="3">
      <t>ドウ</t>
    </rPh>
    <rPh sb="4" eb="6">
      <t>ジュウライ</t>
    </rPh>
    <rPh sb="7" eb="10">
      <t>セイキュウガク</t>
    </rPh>
    <rPh sb="11" eb="13">
      <t>サンコウ</t>
    </rPh>
    <phoneticPr fontId="3"/>
  </si>
  <si>
    <t>下水道（農集排）使用料金
改定差額</t>
    <rPh sb="0" eb="3">
      <t>ゲスイドウ</t>
    </rPh>
    <rPh sb="4" eb="7">
      <t>ノウシュウハイ</t>
    </rPh>
    <rPh sb="8" eb="10">
      <t>シヨウ</t>
    </rPh>
    <rPh sb="10" eb="12">
      <t>リョウキン</t>
    </rPh>
    <rPh sb="13" eb="15">
      <t>カイテイ</t>
    </rPh>
    <rPh sb="15" eb="17">
      <t>サガク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</si>
</sst>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#&quot;㎜&quot;"/>
    <numFmt numFmtId="177" formatCode="#,###&quot;㎥&quot;"/>
    <numFmt numFmtId="178" formatCode="#,###&quot;人&quot;"/>
    <numFmt numFmtId="179" formatCode="#,###&quot;円&quot;"/>
  </numFmts>
  <fonts count="15" x14ac:knownFonts="1">
    <font>
      <sz val="11"/>
      <color theme="1"/>
      <name val="游ゴシック"/>
      <family val="2"/>
      <charset val="128"/>
    </font>
    <font>
      <sz val="11"/>
      <color theme="1"/>
      <name val="游ゴシック"/>
      <family val="2"/>
      <charset val="128"/>
    </font>
    <font>
      <sz val="22"/>
      <color theme="1"/>
      <name val="BIZ UDPゴシック"/>
      <family val="3"/>
      <charset val="128"/>
    </font>
    <font>
      <sz val="6"/>
      <name val="游ゴシック"/>
      <family val="2"/>
      <charset val="128"/>
    </font>
    <font>
      <sz val="18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22"/>
      <color theme="1"/>
      <name val="游ゴシック"/>
      <family val="2"/>
      <charset val="128"/>
    </font>
    <font>
      <sz val="11"/>
      <color rgb="FF969696"/>
      <name val="游ゴシック"/>
      <family val="2"/>
      <charset val="128"/>
    </font>
    <font>
      <sz val="11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游ゴシック"/>
      <family val="2"/>
      <charset val="128"/>
    </font>
    <font>
      <sz val="10"/>
      <color rgb="FFADBAC7"/>
      <name val="Consolas"/>
      <family val="3"/>
    </font>
    <font>
      <sz val="12"/>
      <color theme="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6CAE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Dashed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0" fillId="2" borderId="0" xfId="0" applyFill="1" applyProtection="1">
      <alignment vertical="center"/>
      <protection hidden="1"/>
    </xf>
    <xf numFmtId="0" fontId="0" fillId="2" borderId="0" xfId="0" applyFill="1">
      <alignment vertical="center"/>
    </xf>
    <xf numFmtId="0" fontId="5" fillId="2" borderId="0" xfId="0" applyFont="1" applyFill="1" applyAlignment="1" applyProtection="1">
      <alignment horizontal="left" vertical="center" wrapText="1" indent="4"/>
      <protection hidden="1"/>
    </xf>
    <xf numFmtId="0" fontId="6" fillId="2" borderId="0" xfId="0" applyFont="1" applyFill="1" applyProtection="1">
      <alignment vertical="center"/>
      <protection hidden="1"/>
    </xf>
    <xf numFmtId="0" fontId="7" fillId="2" borderId="0" xfId="0" applyFont="1" applyFill="1" applyProtection="1">
      <alignment vertical="center"/>
      <protection hidden="1"/>
    </xf>
    <xf numFmtId="0" fontId="8" fillId="2" borderId="0" xfId="0" applyFont="1" applyFill="1" applyProtection="1">
      <alignment vertical="center"/>
      <protection hidden="1"/>
    </xf>
    <xf numFmtId="0" fontId="9" fillId="2" borderId="0" xfId="0" applyFont="1" applyFill="1" applyProtection="1">
      <alignment vertical="center"/>
      <protection hidden="1"/>
    </xf>
    <xf numFmtId="176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horizontal="left" vertical="center" indent="3"/>
      <protection hidden="1"/>
    </xf>
    <xf numFmtId="177" fontId="8" fillId="4" borderId="1" xfId="0" applyNumberFormat="1" applyFont="1" applyFill="1" applyBorder="1" applyAlignment="1" applyProtection="1">
      <alignment horizontal="center" vertical="center"/>
      <protection locked="0"/>
    </xf>
    <xf numFmtId="177" fontId="8" fillId="0" borderId="0" xfId="0" applyNumberFormat="1" applyFont="1" applyAlignment="1" applyProtection="1">
      <alignment horizontal="left" vertical="center"/>
      <protection locked="0"/>
    </xf>
    <xf numFmtId="178" fontId="8" fillId="5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Protection="1">
      <alignment vertical="center"/>
      <protection hidden="1"/>
    </xf>
    <xf numFmtId="0" fontId="11" fillId="2" borderId="2" xfId="0" applyFont="1" applyFill="1" applyBorder="1" applyAlignment="1" applyProtection="1">
      <alignment horizontal="right" vertical="center"/>
      <protection hidden="1"/>
    </xf>
    <xf numFmtId="0" fontId="11" fillId="2" borderId="2" xfId="0" applyFont="1" applyFill="1" applyBorder="1" applyAlignment="1" applyProtection="1">
      <alignment horizontal="center" vertical="center"/>
      <protection hidden="1"/>
    </xf>
    <xf numFmtId="176" fontId="0" fillId="2" borderId="0" xfId="0" applyNumberFormat="1" applyFill="1" applyProtection="1">
      <alignment vertical="center"/>
      <protection hidden="1"/>
    </xf>
    <xf numFmtId="0" fontId="12" fillId="2" borderId="0" xfId="0" applyFont="1" applyFill="1" applyProtection="1">
      <alignment vertical="center"/>
      <protection hidden="1"/>
    </xf>
    <xf numFmtId="177" fontId="8" fillId="2" borderId="1" xfId="0" applyNumberFormat="1" applyFont="1" applyFill="1" applyBorder="1" applyAlignment="1" applyProtection="1">
      <alignment horizontal="center" vertical="center"/>
      <protection hidden="1"/>
    </xf>
    <xf numFmtId="177" fontId="8" fillId="2" borderId="0" xfId="0" applyNumberFormat="1" applyFont="1" applyFill="1" applyAlignment="1" applyProtection="1">
      <alignment horizontal="center" vertical="center"/>
      <protection hidden="1"/>
    </xf>
    <xf numFmtId="178" fontId="8" fillId="2" borderId="1" xfId="0" applyNumberFormat="1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vertical="center" indent="1"/>
      <protection hidden="1"/>
    </xf>
    <xf numFmtId="0" fontId="14" fillId="5" borderId="3" xfId="0" applyFont="1" applyFill="1" applyBorder="1" applyAlignment="1" applyProtection="1">
      <alignment horizontal="left" vertical="center"/>
      <protection hidden="1"/>
    </xf>
    <xf numFmtId="0" fontId="8" fillId="5" borderId="4" xfId="0" applyFont="1" applyFill="1" applyBorder="1" applyProtection="1">
      <alignment vertical="center"/>
      <protection hidden="1"/>
    </xf>
    <xf numFmtId="0" fontId="0" fillId="5" borderId="4" xfId="0" applyFill="1" applyBorder="1" applyProtection="1">
      <alignment vertical="center"/>
      <protection hidden="1"/>
    </xf>
    <xf numFmtId="179" fontId="0" fillId="5" borderId="5" xfId="0" applyNumberFormat="1" applyFill="1" applyBorder="1" applyProtection="1">
      <alignment vertical="center"/>
      <protection hidden="1"/>
    </xf>
    <xf numFmtId="179" fontId="14" fillId="5" borderId="6" xfId="0" applyNumberFormat="1" applyFont="1" applyFill="1" applyBorder="1" applyAlignment="1" applyProtection="1">
      <alignment horizontal="center" vertical="center"/>
      <protection hidden="1"/>
    </xf>
    <xf numFmtId="0" fontId="0" fillId="5" borderId="7" xfId="0" applyFill="1" applyBorder="1" applyProtection="1">
      <alignment vertical="center"/>
      <protection hidden="1"/>
    </xf>
    <xf numFmtId="0" fontId="0" fillId="5" borderId="8" xfId="0" applyFill="1" applyBorder="1" applyProtection="1">
      <alignment vertical="center"/>
      <protection hidden="1"/>
    </xf>
    <xf numFmtId="0" fontId="0" fillId="5" borderId="9" xfId="0" applyFill="1" applyBorder="1" applyProtection="1">
      <alignment vertical="center"/>
      <protection hidden="1"/>
    </xf>
    <xf numFmtId="179" fontId="8" fillId="2" borderId="6" xfId="1" applyNumberFormat="1" applyFont="1" applyFill="1" applyBorder="1" applyAlignment="1" applyProtection="1">
      <alignment horizontal="right" vertical="center"/>
      <protection hidden="1"/>
    </xf>
    <xf numFmtId="0" fontId="7" fillId="2" borderId="0" xfId="0" applyFont="1" applyFill="1">
      <alignment vertical="center"/>
    </xf>
    <xf numFmtId="0" fontId="14" fillId="5" borderId="10" xfId="0" applyFont="1" applyFill="1" applyBorder="1" applyAlignment="1" applyProtection="1">
      <alignment horizontal="center" vertical="center"/>
      <protection hidden="1"/>
    </xf>
    <xf numFmtId="179" fontId="14" fillId="5" borderId="1" xfId="0" applyNumberFormat="1" applyFont="1" applyFill="1" applyBorder="1" applyAlignment="1" applyProtection="1">
      <alignment horizontal="center" vertical="center"/>
      <protection hidden="1"/>
    </xf>
    <xf numFmtId="0" fontId="8" fillId="5" borderId="11" xfId="0" applyFont="1" applyFill="1" applyBorder="1" applyProtection="1">
      <alignment vertical="center"/>
      <protection hidden="1"/>
    </xf>
    <xf numFmtId="0" fontId="0" fillId="5" borderId="0" xfId="0" applyFill="1" applyProtection="1">
      <alignment vertical="center"/>
      <protection hidden="1"/>
    </xf>
    <xf numFmtId="177" fontId="14" fillId="2" borderId="11" xfId="0" applyNumberFormat="1" applyFont="1" applyFill="1" applyBorder="1" applyProtection="1">
      <alignment vertical="center"/>
      <protection hidden="1"/>
    </xf>
    <xf numFmtId="179" fontId="8" fillId="2" borderId="12" xfId="1" applyNumberFormat="1" applyFont="1" applyFill="1" applyBorder="1" applyAlignment="1" applyProtection="1">
      <alignment horizontal="right" vertical="center"/>
      <protection hidden="1"/>
    </xf>
    <xf numFmtId="0" fontId="8" fillId="5" borderId="7" xfId="0" applyFont="1" applyFill="1" applyBorder="1" applyProtection="1">
      <alignment vertical="center"/>
      <protection hidden="1"/>
    </xf>
    <xf numFmtId="177" fontId="14" fillId="2" borderId="7" xfId="0" applyNumberFormat="1" applyFont="1" applyFill="1" applyBorder="1" applyProtection="1">
      <alignment vertical="center"/>
      <protection hidden="1"/>
    </xf>
    <xf numFmtId="178" fontId="8" fillId="2" borderId="13" xfId="1" applyNumberFormat="1" applyFont="1" applyFill="1" applyBorder="1" applyAlignment="1" applyProtection="1">
      <alignment horizontal="right" vertical="center"/>
      <protection hidden="1"/>
    </xf>
    <xf numFmtId="0" fontId="14" fillId="2" borderId="11" xfId="0" applyFont="1" applyFill="1" applyBorder="1" applyProtection="1">
      <alignment vertical="center"/>
      <protection hidden="1"/>
    </xf>
    <xf numFmtId="0" fontId="14" fillId="2" borderId="0" xfId="0" applyFont="1" applyFill="1" applyProtection="1">
      <alignment vertical="center"/>
      <protection hidden="1"/>
    </xf>
    <xf numFmtId="179" fontId="8" fillId="2" borderId="0" xfId="1" applyNumberFormat="1" applyFont="1" applyFill="1" applyBorder="1" applyAlignment="1" applyProtection="1">
      <alignment horizontal="right" vertical="center"/>
      <protection hidden="1"/>
    </xf>
    <xf numFmtId="0" fontId="14" fillId="2" borderId="7" xfId="0" applyFont="1" applyFill="1" applyBorder="1" applyAlignment="1" applyProtection="1">
      <alignment horizontal="left" vertical="center"/>
      <protection hidden="1"/>
    </xf>
    <xf numFmtId="179" fontId="8" fillId="2" borderId="13" xfId="1" applyNumberFormat="1" applyFont="1" applyFill="1" applyBorder="1" applyAlignment="1" applyProtection="1">
      <alignment horizontal="right" vertical="center"/>
      <protection hidden="1"/>
    </xf>
    <xf numFmtId="0" fontId="14" fillId="2" borderId="0" xfId="0" applyFont="1" applyFill="1" applyAlignment="1" applyProtection="1">
      <alignment horizontal="left" vertical="center"/>
      <protection hidden="1"/>
    </xf>
    <xf numFmtId="0" fontId="14" fillId="2" borderId="14" xfId="0" applyFont="1" applyFill="1" applyBorder="1" applyProtection="1">
      <alignment vertical="center"/>
      <protection hidden="1"/>
    </xf>
    <xf numFmtId="179" fontId="8" fillId="2" borderId="6" xfId="1" applyNumberFormat="1" applyFont="1" applyFill="1" applyBorder="1" applyProtection="1">
      <alignment vertical="center"/>
      <protection hidden="1"/>
    </xf>
    <xf numFmtId="179" fontId="8" fillId="2" borderId="0" xfId="1" applyNumberFormat="1" applyFont="1" applyFill="1" applyBorder="1" applyProtection="1">
      <alignment vertical="center"/>
      <protection hidden="1"/>
    </xf>
    <xf numFmtId="0" fontId="11" fillId="2" borderId="0" xfId="0" applyFont="1" applyFill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38" fontId="0" fillId="2" borderId="0" xfId="0" applyNumberFormat="1" applyFill="1" applyProtection="1">
      <alignment vertical="center"/>
      <protection hidden="1"/>
    </xf>
    <xf numFmtId="0" fontId="14" fillId="5" borderId="15" xfId="0" applyFont="1" applyFill="1" applyBorder="1" applyAlignment="1" applyProtection="1">
      <alignment horizontal="center" vertical="center"/>
      <protection hidden="1"/>
    </xf>
    <xf numFmtId="0" fontId="14" fillId="5" borderId="6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179" fontId="8" fillId="2" borderId="10" xfId="0" applyNumberFormat="1" applyFont="1" applyFill="1" applyBorder="1" applyAlignment="1" applyProtection="1">
      <alignment horizontal="center" vertical="center"/>
      <protection hidden="1"/>
    </xf>
    <xf numFmtId="179" fontId="8" fillId="2" borderId="16" xfId="1" applyNumberFormat="1" applyFont="1" applyFill="1" applyBorder="1" applyAlignment="1" applyProtection="1">
      <alignment horizontal="center" vertical="center"/>
      <protection hidden="1"/>
    </xf>
    <xf numFmtId="179" fontId="8" fillId="2" borderId="6" xfId="1" applyNumberFormat="1" applyFont="1" applyFill="1" applyBorder="1" applyAlignment="1" applyProtection="1">
      <alignment horizontal="center" vertical="center"/>
      <protection hidden="1"/>
    </xf>
    <xf numFmtId="179" fontId="8" fillId="2" borderId="0" xfId="1" applyNumberFormat="1" applyFont="1" applyFill="1" applyBorder="1" applyAlignment="1" applyProtection="1">
      <alignment horizontal="center" vertical="center"/>
      <protection hidden="1"/>
    </xf>
    <xf numFmtId="179" fontId="8" fillId="2" borderId="6" xfId="0" applyNumberFormat="1" applyFont="1" applyFill="1" applyBorder="1" applyAlignment="1" applyProtection="1">
      <alignment horizontal="center" vertical="center"/>
      <protection hidden="1"/>
    </xf>
    <xf numFmtId="179" fontId="8" fillId="2" borderId="0" xfId="0" applyNumberFormat="1" applyFont="1" applyFill="1" applyAlignment="1" applyProtection="1">
      <alignment horizontal="center" vertical="center"/>
      <protection hidden="1"/>
    </xf>
    <xf numFmtId="179" fontId="8" fillId="2" borderId="0" xfId="0" applyNumberFormat="1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 wrapText="1"/>
      <protection hidden="1"/>
    </xf>
    <xf numFmtId="0" fontId="0" fillId="2" borderId="8" xfId="0" applyFill="1" applyBorder="1" applyProtection="1">
      <alignment vertical="center"/>
      <protection hidden="1"/>
    </xf>
    <xf numFmtId="179" fontId="8" fillId="2" borderId="8" xfId="0" applyNumberFormat="1" applyFont="1" applyFill="1" applyBorder="1" applyAlignment="1" applyProtection="1">
      <alignment horizontal="center" vertical="center"/>
      <protection hidden="1"/>
    </xf>
    <xf numFmtId="179" fontId="8" fillId="2" borderId="8" xfId="1" applyNumberFormat="1" applyFont="1" applyFill="1" applyBorder="1" applyAlignment="1" applyProtection="1">
      <alignment horizontal="center" vertical="center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0" fontId="8" fillId="5" borderId="6" xfId="0" applyFont="1" applyFill="1" applyBorder="1" applyAlignment="1" applyProtection="1">
      <alignment horizontal="center" vertical="center"/>
      <protection hidden="1"/>
    </xf>
    <xf numFmtId="0" fontId="8" fillId="2" borderId="12" xfId="0" applyFont="1" applyFill="1" applyBorder="1" applyAlignment="1" applyProtection="1">
      <alignment horizontal="center" vertical="center"/>
      <protection hidden="1"/>
    </xf>
    <xf numFmtId="179" fontId="8" fillId="2" borderId="1" xfId="0" applyNumberFormat="1" applyFont="1" applyFill="1" applyBorder="1" applyAlignment="1" applyProtection="1">
      <alignment horizontal="center" vertical="center"/>
      <protection hidden="1"/>
    </xf>
    <xf numFmtId="179" fontId="8" fillId="2" borderId="12" xfId="1" applyNumberFormat="1" applyFont="1" applyFill="1" applyBorder="1" applyAlignment="1" applyProtection="1">
      <alignment horizontal="center" vertical="center"/>
      <protection hidden="1"/>
    </xf>
    <xf numFmtId="179" fontId="8" fillId="2" borderId="4" xfId="1" applyNumberFormat="1" applyFont="1" applyFill="1" applyBorder="1" applyAlignment="1" applyProtection="1">
      <alignment horizontal="center" vertical="center"/>
      <protection hidden="1"/>
    </xf>
    <xf numFmtId="0" fontId="14" fillId="5" borderId="1" xfId="0" applyFont="1" applyFill="1" applyBorder="1" applyAlignment="1" applyProtection="1">
      <alignment horizontal="center" vertical="center" wrapText="1"/>
      <protection hidden="1"/>
    </xf>
    <xf numFmtId="179" fontId="14" fillId="2" borderId="0" xfId="0" applyNumberFormat="1" applyFont="1" applyFill="1" applyProtection="1">
      <alignment vertical="center"/>
      <protection hidden="1"/>
    </xf>
    <xf numFmtId="179" fontId="14" fillId="2" borderId="1" xfId="0" applyNumberFormat="1" applyFont="1" applyFill="1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177" fontId="8" fillId="6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Protection="1">
      <alignment vertical="center"/>
      <protection hidden="1"/>
    </xf>
    <xf numFmtId="179" fontId="8" fillId="2" borderId="14" xfId="1" applyNumberFormat="1" applyFont="1" applyFill="1" applyBorder="1" applyAlignment="1" applyProtection="1">
      <alignment horizontal="right" vertical="center"/>
      <protection hidden="1"/>
    </xf>
    <xf numFmtId="0" fontId="10" fillId="2" borderId="2" xfId="0" applyFont="1" applyFill="1" applyBorder="1" applyAlignment="1" applyProtection="1">
      <alignment horizontal="left" vertical="center" indent="3"/>
      <protection hidden="1"/>
    </xf>
    <xf numFmtId="0" fontId="11" fillId="2" borderId="8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Alignment="1" applyProtection="1">
      <alignment horizontal="left" vertical="center" wrapText="1" indent="4"/>
      <protection hidden="1"/>
    </xf>
    <xf numFmtId="0" fontId="2" fillId="2" borderId="0" xfId="0" applyFont="1" applyFill="1" applyAlignment="1" applyProtection="1">
      <alignment horizontal="left" vertical="center" indent="4"/>
      <protection hidden="1"/>
    </xf>
    <xf numFmtId="0" fontId="4" fillId="2" borderId="0" xfId="0" applyFont="1" applyFill="1" applyAlignment="1" applyProtection="1">
      <alignment horizontal="left" vertical="center" wrapText="1" indent="13"/>
      <protection hidden="1"/>
    </xf>
    <xf numFmtId="0" fontId="14" fillId="5" borderId="3" xfId="0" applyFont="1" applyFill="1" applyBorder="1" applyAlignment="1" applyProtection="1">
      <alignment horizontal="center" vertical="center" wrapText="1"/>
      <protection hidden="1"/>
    </xf>
    <xf numFmtId="0" fontId="14" fillId="5" borderId="4" xfId="0" applyFont="1" applyFill="1" applyBorder="1" applyAlignment="1" applyProtection="1">
      <alignment horizontal="center" vertical="center"/>
      <protection hidden="1"/>
    </xf>
    <xf numFmtId="0" fontId="14" fillId="5" borderId="5" xfId="0" applyFont="1" applyFill="1" applyBorder="1" applyAlignment="1" applyProtection="1">
      <alignment horizontal="center" vertical="center"/>
      <protection hidden="1"/>
    </xf>
    <xf numFmtId="0" fontId="14" fillId="5" borderId="7" xfId="0" applyFont="1" applyFill="1" applyBorder="1" applyAlignment="1" applyProtection="1">
      <alignment horizontal="center" vertical="center"/>
      <protection hidden="1"/>
    </xf>
    <xf numFmtId="0" fontId="14" fillId="5" borderId="8" xfId="0" applyFont="1" applyFill="1" applyBorder="1" applyAlignment="1" applyProtection="1">
      <alignment horizontal="center" vertical="center"/>
      <protection hidden="1"/>
    </xf>
    <xf numFmtId="0" fontId="14" fillId="5" borderId="9" xfId="0" applyFont="1" applyFill="1" applyBorder="1" applyAlignment="1" applyProtection="1">
      <alignment horizontal="center" vertical="center"/>
      <protection hidden="1"/>
    </xf>
    <xf numFmtId="0" fontId="14" fillId="5" borderId="10" xfId="0" applyFont="1" applyFill="1" applyBorder="1" applyAlignment="1" applyProtection="1">
      <alignment horizontal="center" vertical="center"/>
      <protection hidden="1"/>
    </xf>
    <xf numFmtId="0" fontId="14" fillId="5" borderId="14" xfId="0" applyFont="1" applyFill="1" applyBorder="1" applyAlignment="1" applyProtection="1">
      <alignment horizontal="center" vertical="center"/>
      <protection hidden="1"/>
    </xf>
    <xf numFmtId="0" fontId="14" fillId="5" borderId="6" xfId="0" applyFont="1" applyFill="1" applyBorder="1" applyAlignment="1" applyProtection="1">
      <alignment horizontal="center" vertical="center"/>
      <protection hidden="1"/>
    </xf>
    <xf numFmtId="179" fontId="8" fillId="2" borderId="10" xfId="0" applyNumberFormat="1" applyFont="1" applyFill="1" applyBorder="1" applyAlignment="1" applyProtection="1">
      <alignment horizontal="left" vertical="center"/>
      <protection hidden="1"/>
    </xf>
    <xf numFmtId="179" fontId="8" fillId="2" borderId="8" xfId="0" applyNumberFormat="1" applyFont="1" applyFill="1" applyBorder="1" applyAlignment="1" applyProtection="1">
      <alignment horizontal="left" vertical="center"/>
      <protection hidden="1"/>
    </xf>
    <xf numFmtId="179" fontId="8" fillId="2" borderId="6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0" fontId="14" fillId="5" borderId="5" xfId="0" applyFont="1" applyFill="1" applyBorder="1" applyAlignment="1" applyProtection="1">
      <alignment horizontal="center" vertical="center" wrapText="1"/>
      <protection hidden="1"/>
    </xf>
    <xf numFmtId="0" fontId="14" fillId="5" borderId="7" xfId="0" applyFont="1" applyFill="1" applyBorder="1" applyAlignment="1" applyProtection="1">
      <alignment horizontal="center" vertical="center" wrapText="1"/>
      <protection hidden="1"/>
    </xf>
    <xf numFmtId="0" fontId="14" fillId="5" borderId="8" xfId="0" applyFont="1" applyFill="1" applyBorder="1" applyAlignment="1" applyProtection="1">
      <alignment horizontal="center" vertical="center" wrapText="1"/>
      <protection hidden="1"/>
    </xf>
    <xf numFmtId="0" fontId="14" fillId="5" borderId="9" xfId="0" applyFont="1" applyFill="1" applyBorder="1" applyAlignment="1" applyProtection="1">
      <alignment horizontal="center" vertical="center" wrapText="1"/>
      <protection hidden="1"/>
    </xf>
    <xf numFmtId="0" fontId="14" fillId="5" borderId="3" xfId="0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0</xdr:rowOff>
    </xdr:from>
    <xdr:to>
      <xdr:col>14</xdr:col>
      <xdr:colOff>673553</xdr:colOff>
      <xdr:row>48</xdr:row>
      <xdr:rowOff>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D8F9FB88-40E9-434E-8C89-5EDCEFAE0D5E}"/>
            </a:ext>
          </a:extLst>
        </xdr:cNvPr>
        <xdr:cNvSpPr/>
      </xdr:nvSpPr>
      <xdr:spPr>
        <a:xfrm>
          <a:off x="0" y="10959353"/>
          <a:ext cx="15610994" cy="4269441"/>
        </a:xfrm>
        <a:prstGeom prst="roundRect">
          <a:avLst/>
        </a:prstGeom>
        <a:solidFill>
          <a:srgbClr val="CAEEFB">
            <a:alpha val="25098"/>
          </a:srgb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</xdr:col>
      <xdr:colOff>342340</xdr:colOff>
      <xdr:row>5</xdr:row>
      <xdr:rowOff>201706</xdr:rowOff>
    </xdr:from>
    <xdr:to>
      <xdr:col>4</xdr:col>
      <xdr:colOff>1053354</xdr:colOff>
      <xdr:row>5</xdr:row>
      <xdr:rowOff>212912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16F914E-2338-4B38-85D9-C4C395712F6B}"/>
            </a:ext>
          </a:extLst>
        </xdr:cNvPr>
        <xdr:cNvCxnSpPr/>
      </xdr:nvCxnSpPr>
      <xdr:spPr>
        <a:xfrm flipV="1">
          <a:off x="2152090" y="2973481"/>
          <a:ext cx="1272989" cy="11206"/>
        </a:xfrm>
        <a:prstGeom prst="line">
          <a:avLst/>
        </a:prstGeom>
        <a:ln w="63500">
          <a:solidFill>
            <a:schemeClr val="accent5">
              <a:lumMod val="40000"/>
              <a:lumOff val="6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304800</xdr:colOff>
      <xdr:row>3</xdr:row>
      <xdr:rowOff>186018</xdr:rowOff>
    </xdr:from>
    <xdr:to>
      <xdr:col>4</xdr:col>
      <xdr:colOff>1071283</xdr:colOff>
      <xdr:row>3</xdr:row>
      <xdr:rowOff>190500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68BD0F2E-FCD8-4A5E-874C-06F18051059C}"/>
            </a:ext>
          </a:extLst>
        </xdr:cNvPr>
        <xdr:cNvCxnSpPr/>
      </xdr:nvCxnSpPr>
      <xdr:spPr>
        <a:xfrm flipV="1">
          <a:off x="2114550" y="2462493"/>
          <a:ext cx="1328458" cy="4482"/>
        </a:xfrm>
        <a:prstGeom prst="line">
          <a:avLst/>
        </a:prstGeom>
        <a:ln w="63500">
          <a:solidFill>
            <a:srgbClr val="8ED973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1</xdr:row>
      <xdr:rowOff>219073</xdr:rowOff>
    </xdr:from>
    <xdr:to>
      <xdr:col>2</xdr:col>
      <xdr:colOff>85725</xdr:colOff>
      <xdr:row>1</xdr:row>
      <xdr:rowOff>687073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7684A263-E42E-4F56-B8D5-67EC090544AD}"/>
            </a:ext>
          </a:extLst>
        </xdr:cNvPr>
        <xdr:cNvSpPr/>
      </xdr:nvSpPr>
      <xdr:spPr>
        <a:xfrm>
          <a:off x="66675" y="1304923"/>
          <a:ext cx="1266825" cy="46800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38099</xdr:colOff>
      <xdr:row>1</xdr:row>
      <xdr:rowOff>361950</xdr:rowOff>
    </xdr:from>
    <xdr:to>
      <xdr:col>2</xdr:col>
      <xdr:colOff>133349</xdr:colOff>
      <xdr:row>1</xdr:row>
      <xdr:rowOff>542925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0BDF881-39D8-4A59-83BB-F2B1D62F5715}"/>
            </a:ext>
          </a:extLst>
        </xdr:cNvPr>
        <xdr:cNvSpPr txBox="1"/>
      </xdr:nvSpPr>
      <xdr:spPr>
        <a:xfrm>
          <a:off x="38099" y="1447800"/>
          <a:ext cx="1343025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kern="12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ご準備ください</a:t>
          </a:r>
        </a:p>
      </xdr:txBody>
    </xdr:sp>
    <xdr:clientData/>
  </xdr:twoCellAnchor>
  <xdr:twoCellAnchor>
    <xdr:from>
      <xdr:col>4</xdr:col>
      <xdr:colOff>1749628</xdr:colOff>
      <xdr:row>25</xdr:row>
      <xdr:rowOff>121850</xdr:rowOff>
    </xdr:from>
    <xdr:to>
      <xdr:col>6</xdr:col>
      <xdr:colOff>432507</xdr:colOff>
      <xdr:row>26</xdr:row>
      <xdr:rowOff>126702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DC9C06BE-A9D7-4A2E-A743-854ED5EFC4C6}"/>
            </a:ext>
          </a:extLst>
        </xdr:cNvPr>
        <xdr:cNvGrpSpPr/>
      </xdr:nvGrpSpPr>
      <xdr:grpSpPr>
        <a:xfrm>
          <a:off x="4103664" y="8150064"/>
          <a:ext cx="2411236" cy="249781"/>
          <a:chOff x="4495800" y="8186061"/>
          <a:chExt cx="1554602" cy="469390"/>
        </a:xfrm>
      </xdr:grpSpPr>
      <xdr:sp macro="" textlink="">
        <xdr:nvSpPr>
          <xdr:cNvPr id="8" name="四角形: 角を丸くする 7">
            <a:extLst>
              <a:ext uri="{FF2B5EF4-FFF2-40B4-BE49-F238E27FC236}">
                <a16:creationId xmlns:a16="http://schemas.microsoft.com/office/drawing/2014/main" id="{244B72E7-B975-FB96-D9D8-A125A767F0C3}"/>
              </a:ext>
            </a:extLst>
          </xdr:cNvPr>
          <xdr:cNvSpPr/>
        </xdr:nvSpPr>
        <xdr:spPr>
          <a:xfrm>
            <a:off x="4495800" y="8201025"/>
            <a:ext cx="1542749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7CBBEFEF-18EF-230E-8533-BBAE93085240}"/>
              </a:ext>
            </a:extLst>
          </xdr:cNvPr>
          <xdr:cNvSpPr txBox="1"/>
        </xdr:nvSpPr>
        <xdr:spPr>
          <a:xfrm>
            <a:off x="4496686" y="8186061"/>
            <a:ext cx="1553716" cy="4693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新水道料金はここをみてください</a:t>
            </a:r>
          </a:p>
        </xdr:txBody>
      </xdr:sp>
    </xdr:grpSp>
    <xdr:clientData/>
  </xdr:twoCellAnchor>
  <xdr:twoCellAnchor>
    <xdr:from>
      <xdr:col>12</xdr:col>
      <xdr:colOff>586465</xdr:colOff>
      <xdr:row>25</xdr:row>
      <xdr:rowOff>68033</xdr:rowOff>
    </xdr:from>
    <xdr:to>
      <xdr:col>13</xdr:col>
      <xdr:colOff>1762124</xdr:colOff>
      <xdr:row>26</xdr:row>
      <xdr:rowOff>99330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2C12CCEA-A225-4EEB-9ABF-BFC0D6A113DA}"/>
            </a:ext>
          </a:extLst>
        </xdr:cNvPr>
        <xdr:cNvGrpSpPr/>
      </xdr:nvGrpSpPr>
      <xdr:grpSpPr>
        <a:xfrm>
          <a:off x="11962036" y="8096247"/>
          <a:ext cx="2808517" cy="276226"/>
          <a:chOff x="4457847" y="8201025"/>
          <a:chExt cx="1487511" cy="486158"/>
        </a:xfrm>
      </xdr:grpSpPr>
      <xdr:sp macro="" textlink="">
        <xdr:nvSpPr>
          <xdr:cNvPr id="11" name="四角形: 角を丸くする 10">
            <a:extLst>
              <a:ext uri="{FF2B5EF4-FFF2-40B4-BE49-F238E27FC236}">
                <a16:creationId xmlns:a16="http://schemas.microsoft.com/office/drawing/2014/main" id="{0CE9779D-2EDD-8C83-1AFC-F593652EC2E8}"/>
              </a:ext>
            </a:extLst>
          </xdr:cNvPr>
          <xdr:cNvSpPr/>
        </xdr:nvSpPr>
        <xdr:spPr>
          <a:xfrm>
            <a:off x="4495800" y="8201025"/>
            <a:ext cx="1414261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57557C5A-A75F-BB62-9EE5-B536A55A2F57}"/>
              </a:ext>
            </a:extLst>
          </xdr:cNvPr>
          <xdr:cNvSpPr txBox="1"/>
        </xdr:nvSpPr>
        <xdr:spPr>
          <a:xfrm>
            <a:off x="4457847" y="8217794"/>
            <a:ext cx="1487511" cy="4693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新下水道使用料はここをみてください</a:t>
            </a:r>
          </a:p>
        </xdr:txBody>
      </xdr:sp>
    </xdr:grpSp>
    <xdr:clientData/>
  </xdr:twoCellAnchor>
  <xdr:twoCellAnchor>
    <xdr:from>
      <xdr:col>11</xdr:col>
      <xdr:colOff>1220556</xdr:colOff>
      <xdr:row>30</xdr:row>
      <xdr:rowOff>118982</xdr:rowOff>
    </xdr:from>
    <xdr:to>
      <xdr:col>14</xdr:col>
      <xdr:colOff>517071</xdr:colOff>
      <xdr:row>30</xdr:row>
      <xdr:rowOff>421822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4112E888-34E6-4816-9051-C654B09FA437}"/>
            </a:ext>
          </a:extLst>
        </xdr:cNvPr>
        <xdr:cNvGrpSpPr/>
      </xdr:nvGrpSpPr>
      <xdr:grpSpPr>
        <a:xfrm>
          <a:off x="10963270" y="9507911"/>
          <a:ext cx="4521658" cy="302840"/>
          <a:chOff x="4446935" y="8201025"/>
          <a:chExt cx="1426547" cy="462598"/>
        </a:xfrm>
      </xdr:grpSpPr>
      <xdr:sp macro="" textlink="">
        <xdr:nvSpPr>
          <xdr:cNvPr id="14" name="四角形: 角を丸くする 13">
            <a:extLst>
              <a:ext uri="{FF2B5EF4-FFF2-40B4-BE49-F238E27FC236}">
                <a16:creationId xmlns:a16="http://schemas.microsoft.com/office/drawing/2014/main" id="{6CD42C7B-1E70-74B3-EFDA-08312B6C36B6}"/>
              </a:ext>
            </a:extLst>
          </xdr:cNvPr>
          <xdr:cNvSpPr/>
        </xdr:nvSpPr>
        <xdr:spPr>
          <a:xfrm>
            <a:off x="4495800" y="8201025"/>
            <a:ext cx="1314450" cy="419100"/>
          </a:xfrm>
          <a:prstGeom prst="round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8B9C3CAB-D8DC-8885-AF92-B7414FF6B402}"/>
              </a:ext>
            </a:extLst>
          </xdr:cNvPr>
          <xdr:cNvSpPr txBox="1"/>
        </xdr:nvSpPr>
        <xdr:spPr>
          <a:xfrm>
            <a:off x="4446935" y="8210915"/>
            <a:ext cx="1426547" cy="452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200" kern="1200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新上水道料金と下水道使用料の合計額はここをみてください</a:t>
            </a:r>
          </a:p>
        </xdr:txBody>
      </xdr:sp>
    </xdr:grpSp>
    <xdr:clientData/>
  </xdr:twoCellAnchor>
  <xdr:twoCellAnchor>
    <xdr:from>
      <xdr:col>11</xdr:col>
      <xdr:colOff>208194</xdr:colOff>
      <xdr:row>0</xdr:row>
      <xdr:rowOff>707570</xdr:rowOff>
    </xdr:from>
    <xdr:to>
      <xdr:col>12</xdr:col>
      <xdr:colOff>1191796</xdr:colOff>
      <xdr:row>13</xdr:row>
      <xdr:rowOff>78827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AB4B3153-F6BB-6DCF-84D6-6BC1C4A85482}"/>
            </a:ext>
          </a:extLst>
        </xdr:cNvPr>
        <xdr:cNvGrpSpPr/>
      </xdr:nvGrpSpPr>
      <xdr:grpSpPr>
        <a:xfrm>
          <a:off x="9950908" y="707570"/>
          <a:ext cx="2616459" cy="4242614"/>
          <a:chOff x="8366702" y="61230"/>
          <a:chExt cx="1672353" cy="2343996"/>
        </a:xfrm>
      </xdr:grpSpPr>
      <xdr:pic>
        <xdr:nvPicPr>
          <xdr:cNvPr id="22" name="図 21">
            <a:extLst>
              <a:ext uri="{FF2B5EF4-FFF2-40B4-BE49-F238E27FC236}">
                <a16:creationId xmlns:a16="http://schemas.microsoft.com/office/drawing/2014/main" id="{5F5D1D12-0F40-9D73-8D64-3102BD57FB8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0382" t="1099" r="10219" b="56835"/>
          <a:stretch>
            <a:fillRect/>
          </a:stretch>
        </xdr:blipFill>
        <xdr:spPr>
          <a:xfrm>
            <a:off x="8366702" y="61230"/>
            <a:ext cx="1672353" cy="2343996"/>
          </a:xfrm>
          <a:prstGeom prst="rect">
            <a:avLst/>
          </a:prstGeom>
        </xdr:spPr>
      </xdr:pic>
      <xdr:sp macro="" textlink="">
        <xdr:nvSpPr>
          <xdr:cNvPr id="23" name="フリーフォーム: 図形 22">
            <a:extLst>
              <a:ext uri="{FF2B5EF4-FFF2-40B4-BE49-F238E27FC236}">
                <a16:creationId xmlns:a16="http://schemas.microsoft.com/office/drawing/2014/main" id="{DDCD0FC9-9B0A-11EC-B53D-8F893828E49A}"/>
              </a:ext>
            </a:extLst>
          </xdr:cNvPr>
          <xdr:cNvSpPr/>
        </xdr:nvSpPr>
        <xdr:spPr>
          <a:xfrm>
            <a:off x="9528163" y="827536"/>
            <a:ext cx="479356" cy="171450"/>
          </a:xfrm>
          <a:custGeom>
            <a:avLst/>
            <a:gdLst>
              <a:gd name="connsiteX0" fmla="*/ 0 w 481012"/>
              <a:gd name="connsiteY0" fmla="*/ 7144 h 178594"/>
              <a:gd name="connsiteX1" fmla="*/ 0 w 481012"/>
              <a:gd name="connsiteY1" fmla="*/ 176213 h 178594"/>
              <a:gd name="connsiteX2" fmla="*/ 481012 w 481012"/>
              <a:gd name="connsiteY2" fmla="*/ 178594 h 178594"/>
              <a:gd name="connsiteX3" fmla="*/ 476250 w 481012"/>
              <a:gd name="connsiteY3" fmla="*/ 35719 h 178594"/>
              <a:gd name="connsiteX4" fmla="*/ 459581 w 481012"/>
              <a:gd name="connsiteY4" fmla="*/ 16669 h 178594"/>
              <a:gd name="connsiteX5" fmla="*/ 435769 w 481012"/>
              <a:gd name="connsiteY5" fmla="*/ 0 h 178594"/>
              <a:gd name="connsiteX6" fmla="*/ 0 w 481012"/>
              <a:gd name="connsiteY6" fmla="*/ 7144 h 178594"/>
              <a:gd name="connsiteX0" fmla="*/ 0 w 481012"/>
              <a:gd name="connsiteY0" fmla="*/ 0 h 171450"/>
              <a:gd name="connsiteX1" fmla="*/ 0 w 481012"/>
              <a:gd name="connsiteY1" fmla="*/ 169069 h 171450"/>
              <a:gd name="connsiteX2" fmla="*/ 481012 w 481012"/>
              <a:gd name="connsiteY2" fmla="*/ 171450 h 171450"/>
              <a:gd name="connsiteX3" fmla="*/ 476250 w 481012"/>
              <a:gd name="connsiteY3" fmla="*/ 28575 h 171450"/>
              <a:gd name="connsiteX4" fmla="*/ 459581 w 481012"/>
              <a:gd name="connsiteY4" fmla="*/ 9525 h 171450"/>
              <a:gd name="connsiteX5" fmla="*/ 433388 w 481012"/>
              <a:gd name="connsiteY5" fmla="*/ 0 h 171450"/>
              <a:gd name="connsiteX6" fmla="*/ 0 w 481012"/>
              <a:gd name="connsiteY6" fmla="*/ 0 h 1714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481012" h="171450">
                <a:moveTo>
                  <a:pt x="0" y="0"/>
                </a:moveTo>
                <a:lnTo>
                  <a:pt x="0" y="169069"/>
                </a:lnTo>
                <a:lnTo>
                  <a:pt x="481012" y="171450"/>
                </a:lnTo>
                <a:lnTo>
                  <a:pt x="476250" y="28575"/>
                </a:lnTo>
                <a:lnTo>
                  <a:pt x="459581" y="9525"/>
                </a:lnTo>
                <a:lnTo>
                  <a:pt x="433388" y="0"/>
                </a:lnTo>
                <a:lnTo>
                  <a:pt x="0" y="0"/>
                </a:lnTo>
                <a:close/>
              </a:path>
            </a:pathLst>
          </a:custGeom>
          <a:solidFill>
            <a:schemeClr val="accent6">
              <a:lumMod val="40000"/>
              <a:lumOff val="60000"/>
              <a:alpha val="50196"/>
            </a:schemeClr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0B6CE042-2F86-881A-C4DB-B9EC168E3BE9}"/>
              </a:ext>
            </a:extLst>
          </xdr:cNvPr>
          <xdr:cNvSpPr/>
        </xdr:nvSpPr>
        <xdr:spPr>
          <a:xfrm>
            <a:off x="8926951" y="2238498"/>
            <a:ext cx="534884" cy="158338"/>
          </a:xfrm>
          <a:prstGeom prst="rect">
            <a:avLst/>
          </a:prstGeom>
          <a:solidFill>
            <a:schemeClr val="accent5">
              <a:lumMod val="20000"/>
              <a:lumOff val="80000"/>
              <a:alpha val="50196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>
      <xdr:col>3</xdr:col>
      <xdr:colOff>333375</xdr:colOff>
      <xdr:row>9</xdr:row>
      <xdr:rowOff>209550</xdr:rowOff>
    </xdr:from>
    <xdr:to>
      <xdr:col>5</xdr:col>
      <xdr:colOff>247650</xdr:colOff>
      <xdr:row>9</xdr:row>
      <xdr:rowOff>219075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BF4A8516-F3EC-4DAB-9DC4-FED07E253429}"/>
            </a:ext>
          </a:extLst>
        </xdr:cNvPr>
        <xdr:cNvCxnSpPr/>
      </xdr:nvCxnSpPr>
      <xdr:spPr>
        <a:xfrm flipV="1">
          <a:off x="2143125" y="3476625"/>
          <a:ext cx="2238375" cy="9525"/>
        </a:xfrm>
        <a:prstGeom prst="line">
          <a:avLst/>
        </a:prstGeom>
        <a:ln w="63500">
          <a:solidFill>
            <a:schemeClr val="accent4">
              <a:lumMod val="60000"/>
              <a:lumOff val="40000"/>
              <a:alpha val="4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506534</xdr:colOff>
      <xdr:row>7</xdr:row>
      <xdr:rowOff>210973</xdr:rowOff>
    </xdr:from>
    <xdr:to>
      <xdr:col>4</xdr:col>
      <xdr:colOff>1042358</xdr:colOff>
      <xdr:row>7</xdr:row>
      <xdr:rowOff>212066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EF5ADB4C-FE1F-4E6A-84CE-E9080F3570DE}"/>
            </a:ext>
          </a:extLst>
        </xdr:cNvPr>
        <xdr:cNvCxnSpPr/>
      </xdr:nvCxnSpPr>
      <xdr:spPr>
        <a:xfrm>
          <a:off x="1754309" y="3211348"/>
          <a:ext cx="1659774" cy="1093"/>
        </a:xfrm>
        <a:prstGeom prst="line">
          <a:avLst/>
        </a:prstGeom>
        <a:ln w="63500">
          <a:solidFill>
            <a:srgbClr val="A6CAEC">
              <a:alpha val="45000"/>
            </a:srgb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653143</xdr:colOff>
      <xdr:row>30</xdr:row>
      <xdr:rowOff>394606</xdr:rowOff>
    </xdr:from>
    <xdr:to>
      <xdr:col>12</xdr:col>
      <xdr:colOff>653143</xdr:colOff>
      <xdr:row>30</xdr:row>
      <xdr:rowOff>642256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63A28C48-82D6-40B9-A290-848055B3FC77}"/>
            </a:ext>
          </a:extLst>
        </xdr:cNvPr>
        <xdr:cNvCxnSpPr/>
      </xdr:nvCxnSpPr>
      <xdr:spPr>
        <a:xfrm>
          <a:off x="12028714" y="978353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872215</xdr:colOff>
      <xdr:row>26</xdr:row>
      <xdr:rowOff>68032</xdr:rowOff>
    </xdr:from>
    <xdr:to>
      <xdr:col>12</xdr:col>
      <xdr:colOff>872215</xdr:colOff>
      <xdr:row>26</xdr:row>
      <xdr:rowOff>315682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CD0CAB6F-39A6-49B2-873E-ABB6C248D068}"/>
            </a:ext>
          </a:extLst>
        </xdr:cNvPr>
        <xdr:cNvCxnSpPr/>
      </xdr:nvCxnSpPr>
      <xdr:spPr>
        <a:xfrm>
          <a:off x="12247786" y="8341175"/>
          <a:ext cx="0" cy="247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634562</xdr:colOff>
      <xdr:row>26</xdr:row>
      <xdr:rowOff>118241</xdr:rowOff>
    </xdr:from>
    <xdr:to>
      <xdr:col>5</xdr:col>
      <xdr:colOff>634562</xdr:colOff>
      <xdr:row>26</xdr:row>
      <xdr:rowOff>357444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920D2D89-8F2F-45D7-BF52-3BF865FF1E87}"/>
            </a:ext>
          </a:extLst>
        </xdr:cNvPr>
        <xdr:cNvCxnSpPr/>
      </xdr:nvCxnSpPr>
      <xdr:spPr>
        <a:xfrm>
          <a:off x="4773010" y="8427982"/>
          <a:ext cx="0" cy="239203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534866</xdr:colOff>
      <xdr:row>2</xdr:row>
      <xdr:rowOff>43960</xdr:rowOff>
    </xdr:from>
    <xdr:to>
      <xdr:col>12</xdr:col>
      <xdr:colOff>974481</xdr:colOff>
      <xdr:row>3</xdr:row>
      <xdr:rowOff>212481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5D4D96E5-0E95-4E81-8331-F4C63496C97B}"/>
            </a:ext>
          </a:extLst>
        </xdr:cNvPr>
        <xdr:cNvSpPr txBox="1"/>
      </xdr:nvSpPr>
      <xdr:spPr>
        <a:xfrm>
          <a:off x="11928231" y="2088172"/>
          <a:ext cx="439615" cy="3956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11</xdr:col>
      <xdr:colOff>1239991</xdr:colOff>
      <xdr:row>12</xdr:row>
      <xdr:rowOff>52570</xdr:rowOff>
    </xdr:from>
    <xdr:to>
      <xdr:col>12</xdr:col>
      <xdr:colOff>38376</xdr:colOff>
      <xdr:row>13</xdr:row>
      <xdr:rowOff>133167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6FA59767-C562-4134-926C-AC1A965D7F71}"/>
            </a:ext>
          </a:extLst>
        </xdr:cNvPr>
        <xdr:cNvSpPr txBox="1"/>
      </xdr:nvSpPr>
      <xdr:spPr>
        <a:xfrm>
          <a:off x="10967397" y="4642429"/>
          <a:ext cx="435495" cy="3961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6</xdr:col>
      <xdr:colOff>1511368</xdr:colOff>
      <xdr:row>2</xdr:row>
      <xdr:rowOff>81100</xdr:rowOff>
    </xdr:from>
    <xdr:to>
      <xdr:col>8</xdr:col>
      <xdr:colOff>0</xdr:colOff>
      <xdr:row>4</xdr:row>
      <xdr:rowOff>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15AC5AA7-E0DA-4421-8B1F-A6977754CCF6}"/>
            </a:ext>
          </a:extLst>
        </xdr:cNvPr>
        <xdr:cNvSpPr txBox="1"/>
      </xdr:nvSpPr>
      <xdr:spPr>
        <a:xfrm>
          <a:off x="7596162" y="2131776"/>
          <a:ext cx="438456" cy="3895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6</xdr:col>
      <xdr:colOff>1516926</xdr:colOff>
      <xdr:row>4</xdr:row>
      <xdr:rowOff>103334</xdr:rowOff>
    </xdr:from>
    <xdr:to>
      <xdr:col>8</xdr:col>
      <xdr:colOff>0</xdr:colOff>
      <xdr:row>6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3B37404B-A9E0-4685-AB2C-85B6B432F4FB}"/>
            </a:ext>
          </a:extLst>
        </xdr:cNvPr>
        <xdr:cNvSpPr txBox="1"/>
      </xdr:nvSpPr>
      <xdr:spPr>
        <a:xfrm>
          <a:off x="7601720" y="2624658"/>
          <a:ext cx="432898" cy="3897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0</xdr:col>
      <xdr:colOff>470647</xdr:colOff>
      <xdr:row>35</xdr:row>
      <xdr:rowOff>459441</xdr:rowOff>
    </xdr:from>
    <xdr:to>
      <xdr:col>4</xdr:col>
      <xdr:colOff>759772</xdr:colOff>
      <xdr:row>35</xdr:row>
      <xdr:rowOff>475172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3858355B-EF29-4CF7-82CB-AD77EE9D5E16}"/>
            </a:ext>
          </a:extLst>
        </xdr:cNvPr>
        <xdr:cNvCxnSpPr/>
      </xdr:nvCxnSpPr>
      <xdr:spPr>
        <a:xfrm>
          <a:off x="470647" y="11654117"/>
          <a:ext cx="2653566" cy="15731"/>
        </a:xfrm>
        <a:prstGeom prst="line">
          <a:avLst/>
        </a:prstGeom>
        <a:ln w="76200">
          <a:solidFill>
            <a:srgbClr val="FFFF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1511368</xdr:colOff>
      <xdr:row>8</xdr:row>
      <xdr:rowOff>103334</xdr:rowOff>
    </xdr:from>
    <xdr:to>
      <xdr:col>8</xdr:col>
      <xdr:colOff>0</xdr:colOff>
      <xdr:row>10</xdr:row>
      <xdr:rowOff>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95212434-F079-4938-AC63-7FBCB4AC96BC}"/>
            </a:ext>
          </a:extLst>
        </xdr:cNvPr>
        <xdr:cNvSpPr txBox="1"/>
      </xdr:nvSpPr>
      <xdr:spPr>
        <a:xfrm>
          <a:off x="7596162" y="3610775"/>
          <a:ext cx="438456" cy="389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0</xdr:col>
      <xdr:colOff>472166</xdr:colOff>
      <xdr:row>34</xdr:row>
      <xdr:rowOff>57150</xdr:rowOff>
    </xdr:from>
    <xdr:to>
      <xdr:col>5</xdr:col>
      <xdr:colOff>43541</xdr:colOff>
      <xdr:row>36</xdr:row>
      <xdr:rowOff>122465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BDEC18B-ADB8-4E77-8F03-A64EECFDF82C}"/>
            </a:ext>
          </a:extLst>
        </xdr:cNvPr>
        <xdr:cNvSpPr txBox="1"/>
      </xdr:nvSpPr>
      <xdr:spPr>
        <a:xfrm>
          <a:off x="472166" y="10306050"/>
          <a:ext cx="3705225" cy="836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★参考</a:t>
          </a:r>
          <a:endParaRPr kumimoji="1" lang="en-US" altLang="ja-JP" sz="20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2000" kern="1200">
              <a:latin typeface="BIZ UDPゴシック" panose="020B0400000000000000" pitchFamily="50" charset="-128"/>
              <a:ea typeface="BIZ UDPゴシック" panose="020B0400000000000000" pitchFamily="50" charset="-128"/>
            </a:rPr>
            <a:t>改定前と改定後の差額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57808-0E8B-4DBC-BEFD-D69D4EE2B38C}">
  <sheetPr>
    <pageSetUpPr fitToPage="1"/>
  </sheetPr>
  <dimension ref="A1:CQ342"/>
  <sheetViews>
    <sheetView tabSelected="1" view="pageBreakPreview" zoomScale="70" zoomScaleNormal="85" zoomScaleSheetLayoutView="70" workbookViewId="0">
      <selection activeCell="I4" sqref="I4"/>
    </sheetView>
  </sheetViews>
  <sheetFormatPr defaultRowHeight="18.75" x14ac:dyDescent="0.4"/>
  <cols>
    <col min="1" max="1" width="9" style="77"/>
    <col min="2" max="4" width="7.375" style="77" customWidth="1"/>
    <col min="5" max="5" width="23.125" style="77" bestFit="1" customWidth="1"/>
    <col min="6" max="6" width="25.75" style="77" customWidth="1"/>
    <col min="7" max="7" width="23.125" style="1" customWidth="1"/>
    <col min="8" max="8" width="2.5" style="1" customWidth="1"/>
    <col min="9" max="9" width="16.75" style="1" customWidth="1"/>
    <col min="10" max="10" width="1.875" style="1" customWidth="1"/>
    <col min="11" max="11" width="3.5" style="1" customWidth="1"/>
    <col min="12" max="12" width="21.5" style="1" bestFit="1" customWidth="1"/>
    <col min="13" max="13" width="21.375" style="1" bestFit="1" customWidth="1"/>
    <col min="14" max="14" width="25.625" style="1" bestFit="1" customWidth="1"/>
    <col min="15" max="15" width="9" style="1"/>
    <col min="16" max="17" width="9" style="2"/>
  </cols>
  <sheetData>
    <row r="1" spans="1:14" ht="85.5" customHeight="1" x14ac:dyDescent="0.4">
      <c r="A1" s="83" t="s">
        <v>0</v>
      </c>
      <c r="B1" s="84"/>
      <c r="C1" s="84"/>
      <c r="D1" s="84"/>
      <c r="E1" s="84"/>
      <c r="F1" s="84"/>
      <c r="G1" s="84"/>
      <c r="H1" s="84"/>
      <c r="I1" s="84"/>
    </row>
    <row r="2" spans="1:14" ht="75.75" customHeight="1" x14ac:dyDescent="0.4">
      <c r="A2" s="85" t="s">
        <v>1</v>
      </c>
      <c r="B2" s="85"/>
      <c r="C2" s="85"/>
      <c r="D2" s="85"/>
      <c r="E2" s="85"/>
      <c r="F2" s="85"/>
      <c r="G2" s="85"/>
      <c r="H2" s="3"/>
    </row>
    <row r="3" spans="1:14" ht="18" customHeight="1" thickBot="1" x14ac:dyDescent="0.45">
      <c r="A3" s="4"/>
      <c r="B3" s="5"/>
      <c r="C3" s="1"/>
      <c r="D3" s="1"/>
      <c r="E3" s="1"/>
      <c r="F3" s="1"/>
      <c r="I3" s="6" t="str">
        <f>IF(I4="","↓に数値を記入してください",IF(AND(ISNUMBER(I4),I4),"",IF(I4=0,"",)))</f>
        <v>↓に数値を記入してください</v>
      </c>
    </row>
    <row r="4" spans="1:14" ht="19.5" thickBot="1" x14ac:dyDescent="0.45">
      <c r="A4" s="1"/>
      <c r="B4" s="7" t="s">
        <v>2</v>
      </c>
      <c r="C4" s="6"/>
      <c r="D4" s="6"/>
      <c r="E4" s="6"/>
      <c r="F4" s="1"/>
      <c r="I4" s="8"/>
      <c r="J4" s="6" t="str">
        <f>IF(I4="","",IF(AND(ISNUMBER(I4),I4),"OK",IF(I4=0,"OK","")))</f>
        <v/>
      </c>
    </row>
    <row r="5" spans="1:14" ht="19.5" thickBot="1" x14ac:dyDescent="0.45">
      <c r="A5" s="1"/>
      <c r="B5" s="9" t="s">
        <v>3</v>
      </c>
      <c r="C5" s="1"/>
      <c r="D5" s="1"/>
      <c r="E5" s="1"/>
      <c r="F5" s="1"/>
      <c r="I5" s="6" t="str">
        <f>IF(I6="","↓に数値を記入してください",IF(AND(ISNUMBER(I6),I6),"",IF(I6=0,"",)))</f>
        <v>↓に数値を記入してください</v>
      </c>
    </row>
    <row r="6" spans="1:14" ht="19.5" thickBot="1" x14ac:dyDescent="0.45">
      <c r="A6" s="1"/>
      <c r="B6" s="7" t="s">
        <v>4</v>
      </c>
      <c r="C6" s="6"/>
      <c r="D6" s="6"/>
      <c r="E6" s="6"/>
      <c r="F6" s="1"/>
      <c r="I6" s="10"/>
      <c r="J6" s="6" t="str">
        <f>IF(I6="","",IF(AND(ISNUMBER(I6),I6),"OK",IF(I6=0,"OK","")))</f>
        <v/>
      </c>
      <c r="N6" s="5"/>
    </row>
    <row r="7" spans="1:14" ht="19.5" thickBot="1" x14ac:dyDescent="0.45">
      <c r="A7" s="1"/>
      <c r="B7" s="9" t="s">
        <v>3</v>
      </c>
      <c r="C7" s="6"/>
      <c r="D7" s="6"/>
      <c r="E7" s="6"/>
      <c r="F7" s="1"/>
      <c r="I7" s="6" t="str">
        <f>IF(I8="使用している","",IF(I8="使用していない","","↓に選択してください"))</f>
        <v>↓に選択してください</v>
      </c>
      <c r="J7" s="6"/>
      <c r="N7" s="5"/>
    </row>
    <row r="8" spans="1:14" ht="19.5" thickBot="1" x14ac:dyDescent="0.45">
      <c r="A8" s="1"/>
      <c r="B8" s="7" t="s">
        <v>45</v>
      </c>
      <c r="C8" s="6"/>
      <c r="D8" s="6"/>
      <c r="E8" s="6"/>
      <c r="F8" s="1"/>
      <c r="I8" s="78"/>
      <c r="J8" s="6" t="str">
        <f>IF(I8="","",IF(I8="使用している","OK",IF(I8="使用していない","OK","")))</f>
        <v/>
      </c>
      <c r="N8" s="5"/>
    </row>
    <row r="9" spans="1:14" ht="19.5" thickBot="1" x14ac:dyDescent="0.45">
      <c r="A9" s="1"/>
      <c r="B9" s="9"/>
      <c r="C9" s="6"/>
      <c r="D9" s="6"/>
      <c r="E9" s="6"/>
      <c r="F9" s="1"/>
      <c r="I9" s="11" t="str">
        <f>IF(I10="","↓に数値を記入してください",IF(AND(ISNUMBER(I10),I10),"",IF(I10=0,"",)))</f>
        <v>↓に数値を記入してください</v>
      </c>
      <c r="J9" s="6"/>
      <c r="N9" s="5"/>
    </row>
    <row r="10" spans="1:14" ht="19.5" thickBot="1" x14ac:dyDescent="0.45">
      <c r="A10" s="1"/>
      <c r="B10" s="7" t="s">
        <v>46</v>
      </c>
      <c r="C10" s="6"/>
      <c r="D10" s="6"/>
      <c r="E10" s="6"/>
      <c r="F10" s="1"/>
      <c r="I10" s="12"/>
      <c r="J10" s="6" t="str">
        <f>IF(I10="","",IF(AND(ISNUMBER(I10),I10),"OK",IF(I10=0,"OK","")))</f>
        <v/>
      </c>
      <c r="N10" s="5"/>
    </row>
    <row r="11" spans="1:14" ht="19.5" thickBot="1" x14ac:dyDescent="0.45">
      <c r="A11" s="13"/>
      <c r="B11" s="81" t="s">
        <v>3</v>
      </c>
      <c r="C11" s="13"/>
      <c r="D11" s="13"/>
      <c r="E11" s="13"/>
      <c r="F11" s="14"/>
      <c r="G11" s="14"/>
      <c r="H11" s="14"/>
      <c r="I11" s="15" t="s">
        <v>5</v>
      </c>
      <c r="N11" s="5"/>
    </row>
    <row r="12" spans="1:14" ht="24.75" customHeight="1" thickBot="1" x14ac:dyDescent="0.45">
      <c r="A12" s="1"/>
      <c r="B12" s="1"/>
      <c r="C12" s="1"/>
      <c r="D12" s="1"/>
      <c r="E12" s="1"/>
      <c r="F12" s="1"/>
      <c r="I12" s="6"/>
      <c r="J12" s="16"/>
    </row>
    <row r="13" spans="1:14" ht="24.75" customHeight="1" thickBot="1" x14ac:dyDescent="0.45">
      <c r="A13" s="1"/>
      <c r="B13" s="1"/>
      <c r="C13" s="7" t="s">
        <v>6</v>
      </c>
      <c r="D13" s="17"/>
      <c r="E13" s="1"/>
      <c r="F13" s="1"/>
      <c r="G13" s="18" t="str">
        <f>IF(I4="","数値をご確認ください",IF(I4=0,0,ROUNDUP(I6/2,0)))</f>
        <v>数値をご確認ください</v>
      </c>
      <c r="H13" s="19"/>
      <c r="I13" s="6" t="str">
        <f>IF(AND(ISNUMBER(G13),G13),"OK","")</f>
        <v/>
      </c>
      <c r="M13" s="5"/>
    </row>
    <row r="14" spans="1:14" ht="24.75" customHeight="1" thickBot="1" x14ac:dyDescent="0.45">
      <c r="A14" s="1"/>
      <c r="B14" s="1"/>
      <c r="C14" s="7" t="s">
        <v>7</v>
      </c>
      <c r="D14" s="17"/>
      <c r="E14" s="1"/>
      <c r="F14" s="1"/>
      <c r="G14" s="20" t="str">
        <f>IF(I4="","数値をご確認ください",IF(I10=0,0,ROUNDUP(I10,0)))</f>
        <v>数値をご確認ください</v>
      </c>
      <c r="H14" s="19"/>
      <c r="I14" s="6" t="str">
        <f>IF(AND(ISNUMBER(G14),G14),"OK","")</f>
        <v/>
      </c>
      <c r="M14" s="5"/>
    </row>
    <row r="15" spans="1:14" ht="31.5" customHeight="1" thickBot="1" x14ac:dyDescent="0.45">
      <c r="A15" s="1"/>
      <c r="B15" s="7" t="s">
        <v>8</v>
      </c>
      <c r="C15" s="1"/>
      <c r="D15" s="1"/>
      <c r="E15" s="1"/>
      <c r="F15" s="1"/>
      <c r="I15" s="7" t="s">
        <v>47</v>
      </c>
      <c r="K15" s="21"/>
    </row>
    <row r="16" spans="1:14" ht="19.5" thickBot="1" x14ac:dyDescent="0.45">
      <c r="A16" s="1"/>
      <c r="B16" s="22" t="s">
        <v>9</v>
      </c>
      <c r="C16" s="23"/>
      <c r="D16" s="24"/>
      <c r="E16" s="25"/>
      <c r="F16" s="26" t="s">
        <v>10</v>
      </c>
      <c r="I16" s="22" t="s">
        <v>11</v>
      </c>
      <c r="J16" s="23"/>
      <c r="K16" s="24"/>
      <c r="L16" s="25"/>
      <c r="M16" s="26" t="s">
        <v>12</v>
      </c>
      <c r="N16" s="5"/>
    </row>
    <row r="17" spans="1:17" ht="19.5" thickBot="1" x14ac:dyDescent="0.45">
      <c r="A17" s="1"/>
      <c r="B17" s="27"/>
      <c r="C17" s="28"/>
      <c r="D17" s="28"/>
      <c r="E17" s="29"/>
      <c r="F17" s="30" t="str" cm="1">
        <f t="array" ref="F17">IF(I4="","数値をご確認ください",IF(I4=0,0,_xlfn.SWITCH(I4,13,1300,20,1400,25,2500,30,3000,40,3500,50,5500,75,12000,100,27000,"""数値をご確認ください")))</f>
        <v>数値をご確認ください</v>
      </c>
      <c r="I17" s="27"/>
      <c r="J17" s="28"/>
      <c r="K17" s="28"/>
      <c r="L17" s="29"/>
      <c r="M17" s="30" t="str">
        <f>IF(I8="","数値をご確認ください",IF(I8="使用していない",0,1804))</f>
        <v>数値をご確認ください</v>
      </c>
      <c r="N17" s="5"/>
      <c r="O17" s="5"/>
      <c r="P17" s="31"/>
      <c r="Q17" s="31"/>
    </row>
    <row r="18" spans="1:17" ht="19.5" thickBot="1" x14ac:dyDescent="0.45">
      <c r="A18" s="1"/>
      <c r="B18" s="79"/>
      <c r="C18" s="79"/>
      <c r="D18" s="79"/>
      <c r="E18" s="79"/>
      <c r="F18" s="80"/>
      <c r="I18" s="79"/>
      <c r="J18" s="79"/>
      <c r="K18" s="79"/>
      <c r="L18" s="79"/>
      <c r="M18" s="80"/>
      <c r="N18" s="5"/>
      <c r="O18" s="5"/>
      <c r="P18" s="31"/>
      <c r="Q18" s="31"/>
    </row>
    <row r="19" spans="1:17" ht="19.5" thickBot="1" x14ac:dyDescent="0.45">
      <c r="A19" s="1"/>
      <c r="B19" s="22" t="s">
        <v>13</v>
      </c>
      <c r="C19" s="24"/>
      <c r="D19" s="24"/>
      <c r="E19" s="32" t="s">
        <v>14</v>
      </c>
      <c r="F19" s="33" t="s">
        <v>15</v>
      </c>
      <c r="I19" s="22" t="s">
        <v>16</v>
      </c>
      <c r="J19" s="24"/>
      <c r="K19" s="24"/>
      <c r="L19" s="32" t="s">
        <v>17</v>
      </c>
      <c r="M19" s="33" t="s">
        <v>15</v>
      </c>
      <c r="O19" s="5"/>
      <c r="Q19" s="31"/>
    </row>
    <row r="20" spans="1:17" ht="19.5" thickBot="1" x14ac:dyDescent="0.45">
      <c r="A20" s="1"/>
      <c r="B20" s="34"/>
      <c r="C20" s="35"/>
      <c r="D20" s="35"/>
      <c r="E20" s="36" t="s">
        <v>18</v>
      </c>
      <c r="F20" s="37">
        <f>IF(AND(ISNUMBER(G13),G13&lt;11),G13*12,IF(AND(ISNUMBER(G13),G13&gt;10),120,0))</f>
        <v>0</v>
      </c>
      <c r="I20" s="38"/>
      <c r="J20" s="28"/>
      <c r="K20" s="28"/>
      <c r="L20" s="39" t="s">
        <v>19</v>
      </c>
      <c r="M20" s="40">
        <f>IF(I8="使用していない",0,IF(I10=0,0,G14*802))</f>
        <v>0</v>
      </c>
      <c r="O20" s="5"/>
      <c r="Q20" s="31"/>
    </row>
    <row r="21" spans="1:17" x14ac:dyDescent="0.4">
      <c r="A21" s="1"/>
      <c r="B21" s="34"/>
      <c r="C21" s="35"/>
      <c r="D21" s="35"/>
      <c r="E21" s="41" t="s">
        <v>20</v>
      </c>
      <c r="F21" s="37" cm="1">
        <f t="array" ref="F21">IF(ISNUMBER(G13),_xlfn.IFS(G13&gt;30,4600,G13&lt;11,0,G13&gt;10,(G13-10)*230,TRUE,0),0)</f>
        <v>0</v>
      </c>
      <c r="I21" s="6"/>
      <c r="L21" s="42"/>
      <c r="M21" s="43"/>
      <c r="O21" s="5"/>
      <c r="Q21" s="31"/>
    </row>
    <row r="22" spans="1:17" x14ac:dyDescent="0.4">
      <c r="A22" s="1"/>
      <c r="B22" s="34"/>
      <c r="C22" s="35"/>
      <c r="D22" s="35"/>
      <c r="E22" s="41" t="s">
        <v>21</v>
      </c>
      <c r="F22" s="37">
        <f>IF(
    ISNUMBER(G13),
    IF(G13&gt;50, 4800,
        IF(G13&lt;31, 0, (G13-30)*240)
    ),
    0
)</f>
        <v>0</v>
      </c>
      <c r="I22" s="6"/>
      <c r="L22" s="42"/>
      <c r="M22" s="43"/>
      <c r="O22" s="5"/>
      <c r="Q22" s="31"/>
    </row>
    <row r="23" spans="1:17" x14ac:dyDescent="0.4">
      <c r="A23" s="1"/>
      <c r="B23" s="34"/>
      <c r="C23" s="35"/>
      <c r="D23" s="35"/>
      <c r="E23" s="41" t="s">
        <v>22</v>
      </c>
      <c r="F23" s="37">
        <f>IF(
    ISNUMBER(G13),
    IF(G13&gt;100, 12900,
        IF(G13&lt;51, 0, (G13-50)*258)
    ),
    0
)</f>
        <v>0</v>
      </c>
      <c r="I23" s="6"/>
      <c r="L23" s="42"/>
      <c r="M23" s="43"/>
      <c r="O23" s="5"/>
      <c r="Q23" s="31"/>
    </row>
    <row r="24" spans="1:17" ht="19.5" thickBot="1" x14ac:dyDescent="0.45">
      <c r="A24" s="1"/>
      <c r="B24" s="34"/>
      <c r="C24" s="35"/>
      <c r="D24" s="35"/>
      <c r="E24" s="44" t="s">
        <v>23</v>
      </c>
      <c r="F24" s="45">
        <f>IF(AND(ISNUMBER(G13),G13&gt;100),(G13-100)*286,IF(AND(ISNUMBER(G13),G13&lt;101),0,0))</f>
        <v>0</v>
      </c>
      <c r="I24" s="6"/>
      <c r="L24" s="46"/>
      <c r="M24" s="43"/>
      <c r="O24" s="5"/>
      <c r="Q24" s="31"/>
    </row>
    <row r="25" spans="1:17" ht="19.5" thickBot="1" x14ac:dyDescent="0.45">
      <c r="A25" s="1"/>
      <c r="B25" s="38"/>
      <c r="C25" s="28"/>
      <c r="D25" s="29"/>
      <c r="E25" s="47" t="s">
        <v>24</v>
      </c>
      <c r="F25" s="48">
        <f>SUM(F20:F24)</f>
        <v>0</v>
      </c>
      <c r="I25" s="6"/>
      <c r="L25" s="42"/>
      <c r="M25" s="49"/>
      <c r="O25" s="5"/>
      <c r="Q25" s="31"/>
    </row>
    <row r="26" spans="1:17" x14ac:dyDescent="0.4">
      <c r="A26" s="1"/>
      <c r="B26" s="6"/>
      <c r="C26" s="1"/>
      <c r="D26" s="1"/>
      <c r="E26" s="6"/>
      <c r="F26" s="49"/>
      <c r="O26" s="5"/>
      <c r="Q26" s="31"/>
    </row>
    <row r="27" spans="1:17" ht="29.25" customHeight="1" thickBot="1" x14ac:dyDescent="0.45">
      <c r="A27" s="1"/>
      <c r="B27" s="50" t="s">
        <v>25</v>
      </c>
      <c r="C27" s="1"/>
      <c r="D27" s="51"/>
      <c r="E27" s="1"/>
      <c r="F27" s="52"/>
      <c r="I27" s="50" t="s">
        <v>26</v>
      </c>
      <c r="N27" s="5"/>
      <c r="O27" s="5"/>
    </row>
    <row r="28" spans="1:17" ht="20.25" thickTop="1" thickBot="1" x14ac:dyDescent="0.45">
      <c r="A28" s="1"/>
      <c r="B28" s="86" t="s">
        <v>27</v>
      </c>
      <c r="C28" s="87"/>
      <c r="D28" s="88"/>
      <c r="E28" s="32" t="s">
        <v>28</v>
      </c>
      <c r="F28" s="53" t="s">
        <v>29</v>
      </c>
      <c r="G28" s="54" t="s">
        <v>30</v>
      </c>
      <c r="H28" s="55"/>
      <c r="I28" s="86" t="s">
        <v>31</v>
      </c>
      <c r="J28" s="87"/>
      <c r="K28" s="88"/>
      <c r="L28" s="32" t="s">
        <v>28</v>
      </c>
      <c r="M28" s="53" t="s">
        <v>29</v>
      </c>
      <c r="N28" s="54" t="s">
        <v>30</v>
      </c>
      <c r="O28" s="5"/>
    </row>
    <row r="29" spans="1:17" ht="19.5" thickBot="1" x14ac:dyDescent="0.45">
      <c r="A29" s="1"/>
      <c r="B29" s="89"/>
      <c r="C29" s="90"/>
      <c r="D29" s="91"/>
      <c r="E29" s="56" t="str">
        <f>IF(I4="","数値をご確認ください",IF(I4=0,0,IFERROR(F17+F25,"数値をご確認ください")))</f>
        <v>数値をご確認ください</v>
      </c>
      <c r="F29" s="57" t="str">
        <f>IF(I4="","数値をご確認ください",IF(I4=0,0,IFERROR(ROUNDDOWN(E29*1.1,0),"数値をご確認ください")))</f>
        <v>数値をご確認ください</v>
      </c>
      <c r="G29" s="58" t="str">
        <f>IF(I4="","数値をご確認ください",IF(I4=0,0,IFERROR(ROUNDDOWN(F29-E29,0),"数値をご確認ください")))</f>
        <v>数値をご確認ください</v>
      </c>
      <c r="H29" s="59"/>
      <c r="I29" s="89"/>
      <c r="J29" s="90"/>
      <c r="K29" s="91"/>
      <c r="L29" s="56" t="str">
        <f>IFERROR(M17+M20, "数値をご確認ください")</f>
        <v>数値をご確認ください</v>
      </c>
      <c r="M29" s="57" t="str">
        <f>IFERROR(ROUNDDOWN(L29*1.1,0), "数値をご確認ください")</f>
        <v>数値をご確認ください</v>
      </c>
      <c r="N29" s="60" t="str">
        <f>IFERROR(ROUNDDOWN(M29-L29,0), "数値をご確認ください")</f>
        <v>数値をご確認ください</v>
      </c>
      <c r="O29" s="5"/>
    </row>
    <row r="30" spans="1:17" ht="19.5" thickBot="1" x14ac:dyDescent="0.45">
      <c r="A30" s="1"/>
      <c r="B30" s="92" t="s">
        <v>32</v>
      </c>
      <c r="C30" s="93"/>
      <c r="D30" s="94"/>
      <c r="E30" s="95" t="s">
        <v>33</v>
      </c>
      <c r="F30" s="96"/>
      <c r="G30" s="97"/>
      <c r="H30" s="55"/>
      <c r="I30" s="92" t="s">
        <v>32</v>
      </c>
      <c r="J30" s="93"/>
      <c r="K30" s="94"/>
      <c r="L30" s="95" t="s">
        <v>33</v>
      </c>
      <c r="M30" s="96"/>
      <c r="N30" s="97"/>
      <c r="O30" s="5"/>
    </row>
    <row r="31" spans="1:17" ht="54" customHeight="1" thickBot="1" x14ac:dyDescent="0.45">
      <c r="A31" s="1"/>
      <c r="B31" s="1"/>
      <c r="C31" s="1"/>
      <c r="D31" s="1"/>
      <c r="E31" s="1"/>
      <c r="F31" s="1"/>
      <c r="H31" s="61"/>
      <c r="I31" s="61"/>
      <c r="O31" s="5"/>
    </row>
    <row r="32" spans="1:17" ht="20.25" thickTop="1" thickBot="1" x14ac:dyDescent="0.45">
      <c r="A32" s="1"/>
      <c r="B32" s="1"/>
      <c r="C32" s="1"/>
      <c r="D32" s="1"/>
      <c r="E32" s="1"/>
      <c r="F32" s="1"/>
      <c r="H32" s="62"/>
      <c r="I32" s="86" t="s">
        <v>34</v>
      </c>
      <c r="J32" s="100"/>
      <c r="K32" s="101"/>
      <c r="L32" s="32" t="s">
        <v>28</v>
      </c>
      <c r="M32" s="53" t="s">
        <v>29</v>
      </c>
      <c r="N32" s="54" t="s">
        <v>30</v>
      </c>
      <c r="O32" s="5"/>
    </row>
    <row r="33" spans="1:95" ht="19.5" thickBot="1" x14ac:dyDescent="0.45">
      <c r="A33" s="1"/>
      <c r="B33" s="63"/>
      <c r="C33" s="63"/>
      <c r="D33" s="63"/>
      <c r="E33" s="62"/>
      <c r="F33" s="62"/>
      <c r="G33" s="62"/>
      <c r="H33" s="62"/>
      <c r="I33" s="102"/>
      <c r="J33" s="103"/>
      <c r="K33" s="104"/>
      <c r="L33" s="56" t="str">
        <f>IF(I4=0,L29,IFERROR(E29+L29,"数値を確認してください"))</f>
        <v>数値をご確認ください</v>
      </c>
      <c r="M33" s="57" t="str">
        <f>IF(I4=0,M29,IFERROR(ROUNDDOWN(M29+F29,0),"数値を確認してください"))</f>
        <v>数値をご確認ください</v>
      </c>
      <c r="N33" s="60" t="str">
        <f>IF(I4=0,N29,IFERROR(ROUNDDOWN(N29+G29,0),"数値を確認してください"))</f>
        <v>数値をご確認ください</v>
      </c>
    </row>
    <row r="34" spans="1:95" ht="30.75" customHeight="1" x14ac:dyDescent="0.4">
      <c r="A34" s="1"/>
      <c r="B34" s="63"/>
      <c r="C34" s="63"/>
      <c r="D34" s="63"/>
      <c r="E34" s="62"/>
      <c r="F34" s="62"/>
      <c r="G34" s="62"/>
      <c r="H34" s="62"/>
      <c r="I34" s="64"/>
      <c r="J34" s="64"/>
      <c r="K34" s="64"/>
      <c r="L34" s="61"/>
      <c r="M34" s="59"/>
      <c r="N34" s="61"/>
    </row>
    <row r="35" spans="1:95" x14ac:dyDescent="0.4">
      <c r="A35" s="1"/>
      <c r="B35" s="63"/>
      <c r="C35" s="63"/>
      <c r="D35" s="63"/>
      <c r="E35" s="62"/>
      <c r="F35" s="62"/>
      <c r="G35" s="62"/>
      <c r="H35" s="62"/>
      <c r="I35" s="64"/>
      <c r="J35" s="64"/>
      <c r="K35" s="64"/>
      <c r="L35" s="61"/>
      <c r="M35" s="59"/>
      <c r="N35" s="61"/>
    </row>
    <row r="36" spans="1:95" ht="42" customHeight="1" x14ac:dyDescent="0.4">
      <c r="A36" s="1"/>
      <c r="B36" s="63"/>
      <c r="C36" s="63"/>
      <c r="D36" s="63"/>
      <c r="E36" s="62"/>
      <c r="F36" s="62"/>
      <c r="G36" s="62"/>
      <c r="H36" s="62"/>
      <c r="I36" s="64"/>
      <c r="J36" s="64"/>
      <c r="K36" s="64"/>
      <c r="L36" s="61"/>
      <c r="M36" s="59"/>
      <c r="N36" s="61"/>
    </row>
    <row r="37" spans="1:95" ht="32.25" customHeight="1" thickBot="1" x14ac:dyDescent="0.45">
      <c r="A37" s="1"/>
      <c r="B37" s="82" t="s">
        <v>35</v>
      </c>
      <c r="C37" s="65"/>
      <c r="D37" s="65"/>
      <c r="E37" s="66"/>
      <c r="F37" s="67"/>
      <c r="G37" s="67"/>
      <c r="H37" s="59"/>
      <c r="I37" s="82" t="s">
        <v>48</v>
      </c>
    </row>
    <row r="38" spans="1:95" ht="19.5" thickBot="1" x14ac:dyDescent="0.45">
      <c r="A38" s="1"/>
      <c r="B38" s="86" t="s">
        <v>50</v>
      </c>
      <c r="C38" s="87"/>
      <c r="D38" s="88"/>
      <c r="E38" s="68" t="s">
        <v>36</v>
      </c>
      <c r="F38" s="69" t="s">
        <v>37</v>
      </c>
      <c r="G38" s="69" t="s">
        <v>38</v>
      </c>
      <c r="H38" s="70"/>
      <c r="I38" s="86" t="s">
        <v>49</v>
      </c>
      <c r="J38" s="87"/>
      <c r="K38" s="88"/>
      <c r="L38" s="68" t="s">
        <v>36</v>
      </c>
      <c r="M38" s="69" t="s">
        <v>37</v>
      </c>
      <c r="N38" s="69" t="s">
        <v>38</v>
      </c>
    </row>
    <row r="39" spans="1:95" ht="19.5" thickBot="1" x14ac:dyDescent="0.45">
      <c r="A39" s="1"/>
      <c r="B39" s="89"/>
      <c r="C39" s="90"/>
      <c r="D39" s="91"/>
      <c r="E39" s="71" t="str">
        <f>IF(I4="","数値をご確認ください",IF(I4=0,0,IFERROR(
CHOOSE(
MATCH(G13,{0,10,20,50,100},1),
1400,
(G13-10)*150+1400,
(G13-20)*170+2900,
(G13-50)*190+8000,
(G13-100)*210+17500
),
"""数値をご確認ください"
)))</f>
        <v>数値をご確認ください</v>
      </c>
      <c r="F39" s="58" t="str">
        <f>IF(I4="","数値をご確認ください",IF(I4=0,0,IFERROR(ROUNDDOWN(E39*1.1,0),"数値をご確認ください")))</f>
        <v>数値をご確認ください</v>
      </c>
      <c r="G39" s="58" t="str">
        <f>IF(I4="","数値をご確認ください",IF(I4=0,0,IFERROR(ROUNDDOWN(F39-E39,0),"数値をご確認ください")))</f>
        <v>数値をご確認ください</v>
      </c>
      <c r="H39" s="72"/>
      <c r="I39" s="89"/>
      <c r="J39" s="90"/>
      <c r="K39" s="91"/>
      <c r="L39" s="71" t="str" cm="1">
        <f t="array" ref="L39">IF(I8="使用していない",0,IF(I10="","数値をご確認ください",_xlfn.SWITCH(G14,0,1904,1,2380,2,2856,3,3332,4,3808,5,4284,6,4760,7,5236,8,5712,9,6188,10,6664,"数値をご確認ください")))</f>
        <v>数値をご確認ください</v>
      </c>
      <c r="M39" s="58" t="str">
        <f>IF(I8="","数値をご確認ください",IF(I8="使用していない",0,IFERROR(ROUNDDOWN(L39*1.1,0),"数値をご確認ください")))</f>
        <v>数値をご確認ください</v>
      </c>
      <c r="N39" s="58" t="str">
        <f>IF(I8="使用していない",0,IFERROR(ROUNDDOWN(M39-L39,0),"数値をご確認ください"))</f>
        <v>数値をご確認ください</v>
      </c>
    </row>
    <row r="40" spans="1:95" ht="19.5" thickBot="1" x14ac:dyDescent="0.45">
      <c r="A40" s="1"/>
      <c r="B40" s="105" t="s">
        <v>39</v>
      </c>
      <c r="C40" s="87"/>
      <c r="D40" s="88"/>
      <c r="E40" s="68" t="s">
        <v>40</v>
      </c>
      <c r="F40" s="69" t="s">
        <v>41</v>
      </c>
      <c r="G40" s="69" t="s">
        <v>42</v>
      </c>
      <c r="H40" s="63"/>
      <c r="I40" s="105" t="s">
        <v>39</v>
      </c>
      <c r="J40" s="87"/>
      <c r="K40" s="88"/>
      <c r="L40" s="68" t="s">
        <v>40</v>
      </c>
      <c r="M40" s="69" t="s">
        <v>41</v>
      </c>
      <c r="N40" s="69" t="s">
        <v>42</v>
      </c>
    </row>
    <row r="41" spans="1:95" ht="19.5" thickBot="1" x14ac:dyDescent="0.45">
      <c r="A41" s="1"/>
      <c r="B41" s="89"/>
      <c r="C41" s="90"/>
      <c r="D41" s="91"/>
      <c r="E41" s="71" t="str">
        <f>IF(I4="","数値をご確認ください",IF(I4=0,0,IFERROR((E29-E39),"数値をご確認ください")))</f>
        <v>数値をご確認ください</v>
      </c>
      <c r="F41" s="58" t="str">
        <f>IF(I4="","数値をご確認ください",IF(I4=0,0,IFERROR(ROUNDDOWN(E41*1.1,0),"数値をご確認ください")))</f>
        <v>数値をご確認ください</v>
      </c>
      <c r="G41" s="58" t="str">
        <f>IF(I4="","数値をご確認ください",IF(I4=0,0,IFERROR(ROUNDDOWN(F41-E41,0),"数値をご確認ください")))</f>
        <v>数値をご確認ください</v>
      </c>
      <c r="H41" s="59"/>
      <c r="I41" s="89"/>
      <c r="J41" s="90"/>
      <c r="K41" s="91"/>
      <c r="L41" s="71" t="str">
        <f>IFERROR((L29-L39),"数値をご確認ください")</f>
        <v>数値をご確認ください</v>
      </c>
      <c r="M41" s="58" t="str">
        <f>IFERROR(ROUNDDOWN(L41*1.1,0), "数値をご確認ください")</f>
        <v>数値をご確認ください</v>
      </c>
      <c r="N41" s="58" t="str">
        <f>IFERROR(ROUNDDOWN(M41-L41,0), "数値をご確認ください")</f>
        <v>数値をご確認ください</v>
      </c>
    </row>
    <row r="42" spans="1:95" ht="19.5" thickBot="1" x14ac:dyDescent="0.45">
      <c r="A42" s="1"/>
      <c r="B42" s="63"/>
      <c r="C42" s="1"/>
      <c r="D42" s="1"/>
      <c r="E42" s="61"/>
      <c r="F42" s="59"/>
      <c r="G42" s="73"/>
      <c r="H42" s="59"/>
    </row>
    <row r="43" spans="1:95" ht="34.5" customHeight="1" thickBot="1" x14ac:dyDescent="0.45">
      <c r="A43" s="1"/>
      <c r="B43" s="98"/>
      <c r="C43" s="99"/>
      <c r="D43" s="99"/>
      <c r="E43" s="99"/>
      <c r="F43" s="64"/>
      <c r="G43" s="74" t="s">
        <v>43</v>
      </c>
      <c r="H43" s="55"/>
      <c r="M43" s="64"/>
      <c r="N43" s="74" t="s">
        <v>51</v>
      </c>
    </row>
    <row r="44" spans="1:95" ht="19.5" thickBot="1" x14ac:dyDescent="0.45">
      <c r="A44" s="1"/>
      <c r="B44" s="99"/>
      <c r="C44" s="99"/>
      <c r="D44" s="99"/>
      <c r="E44" s="99"/>
      <c r="F44" s="75"/>
      <c r="G44" s="76" t="str">
        <f>F41</f>
        <v>数値をご確認ください</v>
      </c>
      <c r="H44" s="75"/>
      <c r="M44" s="75"/>
      <c r="N44" s="76" t="str">
        <f>M41</f>
        <v>数値をご確認ください</v>
      </c>
    </row>
    <row r="45" spans="1:95" s="2" customFormat="1" ht="19.5" thickBot="1" x14ac:dyDescent="0.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</row>
    <row r="46" spans="1:95" s="2" customFormat="1" ht="34.5" customHeight="1" thickBot="1" x14ac:dyDescent="0.4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74" t="s">
        <v>44</v>
      </c>
      <c r="O46" s="1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</row>
    <row r="47" spans="1:95" ht="19.5" thickBot="1" x14ac:dyDescent="0.45">
      <c r="A47" s="1"/>
      <c r="B47" s="1"/>
      <c r="C47" s="1"/>
      <c r="D47" s="1"/>
      <c r="E47" s="1"/>
      <c r="F47" s="1"/>
      <c r="N47" s="76" t="str">
        <f>IFERROR(ROUNDDOWN(G44+N44,0), "数値をご確認ください")</f>
        <v>数値をご確認ください</v>
      </c>
      <c r="P47"/>
      <c r="Q47"/>
    </row>
    <row r="48" spans="1:95" x14ac:dyDescent="0.4">
      <c r="A48" s="1"/>
      <c r="B48" s="1"/>
      <c r="C48" s="1"/>
      <c r="D48" s="1"/>
      <c r="E48" s="1"/>
      <c r="F48" s="1"/>
      <c r="P48"/>
      <c r="Q48"/>
    </row>
    <row r="49" spans="1:17" x14ac:dyDescent="0.4">
      <c r="A49" s="1"/>
      <c r="B49" s="1"/>
      <c r="C49" s="1"/>
      <c r="D49" s="1"/>
      <c r="E49" s="1"/>
      <c r="F49" s="1"/>
      <c r="P49"/>
      <c r="Q49"/>
    </row>
    <row r="50" spans="1:17" x14ac:dyDescent="0.4">
      <c r="G50" s="77"/>
      <c r="H50" s="77"/>
      <c r="I50" s="77"/>
      <c r="J50" s="77"/>
      <c r="K50" s="77"/>
      <c r="L50" s="77"/>
      <c r="M50" s="77"/>
      <c r="N50" s="77"/>
      <c r="O50" s="77"/>
      <c r="P50"/>
      <c r="Q50"/>
    </row>
    <row r="51" spans="1:17" x14ac:dyDescent="0.4">
      <c r="G51" s="77"/>
      <c r="H51" s="77"/>
      <c r="I51" s="77"/>
      <c r="J51" s="77"/>
      <c r="K51" s="77"/>
      <c r="L51" s="77"/>
      <c r="M51" s="77"/>
      <c r="N51" s="77"/>
      <c r="O51" s="77"/>
      <c r="P51"/>
      <c r="Q51"/>
    </row>
    <row r="52" spans="1:17" x14ac:dyDescent="0.4">
      <c r="G52" s="77"/>
      <c r="H52" s="77"/>
      <c r="I52" s="77"/>
      <c r="J52" s="77"/>
      <c r="K52" s="77"/>
      <c r="L52" s="77"/>
      <c r="M52" s="77"/>
      <c r="N52" s="77"/>
      <c r="O52" s="77"/>
      <c r="P52"/>
      <c r="Q52"/>
    </row>
    <row r="53" spans="1:17" x14ac:dyDescent="0.4">
      <c r="G53" s="77"/>
      <c r="H53" s="77"/>
      <c r="I53" s="77"/>
      <c r="J53" s="77"/>
      <c r="K53" s="77"/>
      <c r="L53" s="77"/>
      <c r="M53" s="77"/>
      <c r="N53" s="77"/>
      <c r="O53" s="77"/>
      <c r="P53"/>
      <c r="Q53"/>
    </row>
    <row r="54" spans="1:17" x14ac:dyDescent="0.4">
      <c r="G54" s="77"/>
      <c r="H54" s="77"/>
      <c r="I54" s="77"/>
      <c r="J54" s="77"/>
      <c r="K54" s="77"/>
      <c r="L54" s="77"/>
      <c r="M54" s="77"/>
      <c r="N54" s="77"/>
      <c r="O54" s="77"/>
      <c r="P54"/>
      <c r="Q54"/>
    </row>
    <row r="55" spans="1:17" x14ac:dyDescent="0.4">
      <c r="G55" s="77"/>
      <c r="H55" s="77"/>
      <c r="I55" s="77"/>
      <c r="J55" s="77"/>
      <c r="K55" s="77"/>
      <c r="L55" s="77"/>
      <c r="M55" s="77"/>
      <c r="N55" s="77"/>
      <c r="O55" s="77"/>
      <c r="P55"/>
      <c r="Q55"/>
    </row>
    <row r="56" spans="1:17" x14ac:dyDescent="0.4">
      <c r="G56" s="77"/>
      <c r="H56" s="77"/>
      <c r="I56" s="77"/>
      <c r="J56" s="77"/>
      <c r="K56" s="77"/>
      <c r="L56" s="77"/>
      <c r="M56" s="77"/>
      <c r="N56" s="77"/>
      <c r="O56" s="77"/>
      <c r="P56"/>
      <c r="Q56"/>
    </row>
    <row r="57" spans="1:17" x14ac:dyDescent="0.4">
      <c r="G57" s="77"/>
      <c r="H57" s="77"/>
      <c r="I57" s="77"/>
      <c r="J57" s="77"/>
      <c r="K57" s="77"/>
      <c r="L57" s="77"/>
      <c r="M57" s="77"/>
      <c r="N57" s="77"/>
      <c r="O57" s="77"/>
      <c r="P57"/>
      <c r="Q57"/>
    </row>
    <row r="58" spans="1:17" x14ac:dyDescent="0.4">
      <c r="G58" s="77"/>
      <c r="H58" s="77"/>
      <c r="I58" s="77"/>
      <c r="J58" s="77"/>
      <c r="K58" s="77"/>
      <c r="L58" s="77"/>
      <c r="M58" s="77"/>
      <c r="N58" s="77"/>
      <c r="O58" s="77"/>
      <c r="P58"/>
      <c r="Q58"/>
    </row>
    <row r="59" spans="1:17" x14ac:dyDescent="0.4">
      <c r="G59" s="77"/>
      <c r="H59" s="77"/>
      <c r="I59" s="77"/>
      <c r="J59" s="77"/>
      <c r="K59" s="77"/>
      <c r="L59" s="77"/>
      <c r="M59" s="77"/>
      <c r="N59" s="77"/>
      <c r="O59" s="77"/>
      <c r="P59"/>
      <c r="Q59"/>
    </row>
    <row r="60" spans="1:17" x14ac:dyDescent="0.4">
      <c r="G60" s="77"/>
      <c r="H60" s="77"/>
      <c r="I60" s="77"/>
      <c r="J60" s="77"/>
      <c r="K60" s="77"/>
      <c r="L60" s="77"/>
      <c r="M60" s="77"/>
      <c r="N60" s="77"/>
      <c r="O60" s="77"/>
      <c r="P60"/>
      <c r="Q60"/>
    </row>
    <row r="61" spans="1:17" x14ac:dyDescent="0.4">
      <c r="G61" s="77"/>
      <c r="H61" s="77"/>
      <c r="I61" s="77"/>
      <c r="J61" s="77"/>
      <c r="K61" s="77"/>
      <c r="L61" s="77"/>
      <c r="M61" s="77"/>
      <c r="N61" s="77"/>
      <c r="O61" s="77"/>
      <c r="P61"/>
      <c r="Q61"/>
    </row>
    <row r="62" spans="1:17" x14ac:dyDescent="0.4">
      <c r="G62" s="77"/>
      <c r="H62" s="77"/>
      <c r="I62" s="77"/>
      <c r="J62" s="77"/>
      <c r="K62" s="77"/>
      <c r="L62" s="77"/>
      <c r="M62" s="77"/>
      <c r="N62" s="77"/>
      <c r="O62" s="77"/>
      <c r="P62"/>
      <c r="Q62"/>
    </row>
    <row r="63" spans="1:17" x14ac:dyDescent="0.4">
      <c r="G63" s="77"/>
      <c r="H63" s="77"/>
      <c r="I63" s="77"/>
      <c r="J63" s="77"/>
      <c r="K63" s="77"/>
      <c r="L63" s="77"/>
      <c r="M63" s="77"/>
      <c r="N63" s="77"/>
      <c r="O63" s="77"/>
      <c r="P63"/>
      <c r="Q63"/>
    </row>
    <row r="64" spans="1:17" x14ac:dyDescent="0.4">
      <c r="G64" s="77"/>
      <c r="H64" s="77"/>
      <c r="I64" s="77"/>
      <c r="J64" s="77"/>
      <c r="K64" s="77"/>
      <c r="L64" s="77"/>
      <c r="M64" s="77"/>
      <c r="N64" s="77"/>
      <c r="O64" s="77"/>
      <c r="P64"/>
      <c r="Q64"/>
    </row>
    <row r="65" spans="7:17" x14ac:dyDescent="0.4">
      <c r="G65" s="77"/>
      <c r="H65" s="77"/>
      <c r="I65" s="77"/>
      <c r="J65" s="77"/>
      <c r="K65" s="77"/>
      <c r="L65" s="77"/>
      <c r="M65" s="77"/>
      <c r="N65" s="77"/>
      <c r="O65" s="77"/>
      <c r="P65"/>
      <c r="Q65"/>
    </row>
    <row r="66" spans="7:17" x14ac:dyDescent="0.4">
      <c r="G66" s="77"/>
      <c r="H66" s="77"/>
      <c r="I66" s="77"/>
      <c r="J66" s="77"/>
      <c r="K66" s="77"/>
      <c r="L66" s="77"/>
      <c r="M66" s="77"/>
      <c r="N66" s="77"/>
      <c r="O66" s="77"/>
      <c r="P66"/>
      <c r="Q66"/>
    </row>
    <row r="67" spans="7:17" x14ac:dyDescent="0.4">
      <c r="G67" s="77"/>
      <c r="H67" s="77"/>
      <c r="I67" s="77"/>
      <c r="J67" s="77"/>
      <c r="K67" s="77"/>
      <c r="L67" s="77"/>
      <c r="M67" s="77"/>
      <c r="N67" s="77"/>
      <c r="O67" s="77"/>
      <c r="P67"/>
      <c r="Q67"/>
    </row>
    <row r="68" spans="7:17" x14ac:dyDescent="0.4">
      <c r="G68" s="77"/>
      <c r="H68" s="77"/>
      <c r="I68" s="77"/>
      <c r="J68" s="77"/>
      <c r="K68" s="77"/>
      <c r="L68" s="77"/>
      <c r="M68" s="77"/>
      <c r="N68" s="77"/>
      <c r="O68" s="77"/>
      <c r="P68"/>
      <c r="Q68"/>
    </row>
    <row r="69" spans="7:17" x14ac:dyDescent="0.4">
      <c r="G69" s="77"/>
      <c r="H69" s="77"/>
      <c r="I69" s="77"/>
      <c r="J69" s="77"/>
      <c r="K69" s="77"/>
      <c r="L69" s="77"/>
      <c r="M69" s="77"/>
      <c r="N69" s="77"/>
      <c r="O69" s="77"/>
      <c r="P69"/>
      <c r="Q69"/>
    </row>
    <row r="70" spans="7:17" x14ac:dyDescent="0.4">
      <c r="G70" s="77"/>
      <c r="H70" s="77"/>
      <c r="I70" s="77"/>
      <c r="J70" s="77"/>
      <c r="K70" s="77"/>
      <c r="L70" s="77"/>
      <c r="M70" s="77"/>
      <c r="N70" s="77"/>
      <c r="O70" s="77"/>
      <c r="P70"/>
      <c r="Q70"/>
    </row>
    <row r="71" spans="7:17" x14ac:dyDescent="0.4">
      <c r="G71" s="77"/>
      <c r="H71" s="77"/>
      <c r="I71" s="77"/>
      <c r="J71" s="77"/>
      <c r="K71" s="77"/>
      <c r="L71" s="77"/>
      <c r="M71" s="77"/>
      <c r="N71" s="77"/>
      <c r="O71" s="77"/>
      <c r="P71"/>
      <c r="Q71"/>
    </row>
    <row r="72" spans="7:17" x14ac:dyDescent="0.4">
      <c r="G72" s="77"/>
      <c r="H72" s="77"/>
      <c r="I72" s="77"/>
      <c r="J72" s="77"/>
      <c r="K72" s="77"/>
      <c r="L72" s="77"/>
      <c r="M72" s="77"/>
      <c r="N72" s="77"/>
      <c r="O72" s="77"/>
      <c r="P72"/>
      <c r="Q72"/>
    </row>
    <row r="73" spans="7:17" x14ac:dyDescent="0.4">
      <c r="G73" s="77"/>
      <c r="H73" s="77"/>
      <c r="I73" s="77"/>
      <c r="J73" s="77"/>
      <c r="K73" s="77"/>
      <c r="L73" s="77"/>
      <c r="M73" s="77"/>
      <c r="N73" s="77"/>
      <c r="O73" s="77"/>
      <c r="P73"/>
      <c r="Q73"/>
    </row>
    <row r="74" spans="7:17" x14ac:dyDescent="0.4">
      <c r="G74" s="77"/>
      <c r="H74" s="77"/>
      <c r="I74" s="77"/>
      <c r="J74" s="77"/>
      <c r="K74" s="77"/>
      <c r="L74" s="77"/>
      <c r="M74" s="77"/>
      <c r="N74" s="77"/>
      <c r="O74" s="77"/>
      <c r="P74"/>
      <c r="Q74"/>
    </row>
    <row r="75" spans="7:17" x14ac:dyDescent="0.4">
      <c r="G75" s="77"/>
      <c r="H75" s="77"/>
      <c r="I75" s="77"/>
      <c r="J75" s="77"/>
      <c r="K75" s="77"/>
      <c r="L75" s="77"/>
      <c r="M75" s="77"/>
      <c r="N75" s="77"/>
      <c r="O75" s="77"/>
      <c r="P75"/>
      <c r="Q75"/>
    </row>
    <row r="76" spans="7:17" x14ac:dyDescent="0.4">
      <c r="G76" s="77"/>
      <c r="H76" s="77"/>
      <c r="I76" s="77"/>
      <c r="J76" s="77"/>
      <c r="K76" s="77"/>
      <c r="L76" s="77"/>
      <c r="M76" s="77"/>
      <c r="N76" s="77"/>
      <c r="O76" s="77"/>
      <c r="P76"/>
      <c r="Q76"/>
    </row>
    <row r="77" spans="7:17" x14ac:dyDescent="0.4">
      <c r="G77" s="77"/>
      <c r="H77" s="77"/>
      <c r="I77" s="77"/>
      <c r="J77" s="77"/>
      <c r="K77" s="77"/>
      <c r="L77" s="77"/>
      <c r="M77" s="77"/>
      <c r="N77" s="77"/>
      <c r="O77" s="77"/>
      <c r="P77"/>
      <c r="Q77"/>
    </row>
    <row r="78" spans="7:17" x14ac:dyDescent="0.4">
      <c r="G78" s="77"/>
      <c r="H78" s="77"/>
      <c r="I78" s="77"/>
      <c r="J78" s="77"/>
      <c r="K78" s="77"/>
      <c r="L78" s="77"/>
      <c r="M78" s="77"/>
      <c r="N78" s="77"/>
      <c r="O78" s="77"/>
      <c r="P78"/>
      <c r="Q78"/>
    </row>
    <row r="79" spans="7:17" x14ac:dyDescent="0.4">
      <c r="G79" s="77"/>
      <c r="H79" s="77"/>
      <c r="I79" s="77"/>
      <c r="J79" s="77"/>
      <c r="K79" s="77"/>
      <c r="L79" s="77"/>
      <c r="M79" s="77"/>
      <c r="N79" s="77"/>
      <c r="O79" s="77"/>
      <c r="P79"/>
      <c r="Q79"/>
    </row>
    <row r="80" spans="7:17" x14ac:dyDescent="0.4">
      <c r="G80" s="77"/>
      <c r="H80" s="77"/>
      <c r="I80" s="77"/>
      <c r="J80" s="77"/>
      <c r="K80" s="77"/>
      <c r="L80" s="77"/>
      <c r="M80" s="77"/>
      <c r="N80" s="77"/>
      <c r="O80" s="77"/>
      <c r="P80"/>
      <c r="Q80"/>
    </row>
    <row r="81" spans="7:17" x14ac:dyDescent="0.4">
      <c r="G81" s="77"/>
      <c r="H81" s="77"/>
      <c r="I81" s="77"/>
      <c r="J81" s="77"/>
      <c r="K81" s="77"/>
      <c r="L81" s="77"/>
      <c r="M81" s="77"/>
      <c r="N81" s="77"/>
      <c r="O81" s="77"/>
      <c r="P81"/>
      <c r="Q81"/>
    </row>
    <row r="82" spans="7:17" x14ac:dyDescent="0.4">
      <c r="G82" s="77"/>
      <c r="H82" s="77"/>
      <c r="I82" s="77"/>
      <c r="J82" s="77"/>
      <c r="K82" s="77"/>
      <c r="L82" s="77"/>
      <c r="M82" s="77"/>
      <c r="N82" s="77"/>
      <c r="O82" s="77"/>
      <c r="P82"/>
      <c r="Q82"/>
    </row>
    <row r="83" spans="7:17" x14ac:dyDescent="0.4">
      <c r="G83" s="77"/>
      <c r="H83" s="77"/>
      <c r="I83" s="77"/>
      <c r="J83" s="77"/>
      <c r="K83" s="77"/>
      <c r="L83" s="77"/>
      <c r="M83" s="77"/>
      <c r="N83" s="77"/>
      <c r="O83" s="77"/>
      <c r="P83"/>
      <c r="Q83"/>
    </row>
    <row r="84" spans="7:17" x14ac:dyDescent="0.4">
      <c r="G84" s="77"/>
      <c r="H84" s="77"/>
      <c r="I84" s="77"/>
      <c r="J84" s="77"/>
      <c r="K84" s="77"/>
      <c r="L84" s="77"/>
      <c r="M84" s="77"/>
      <c r="N84" s="77"/>
      <c r="O84" s="77"/>
      <c r="P84"/>
      <c r="Q84"/>
    </row>
    <row r="85" spans="7:17" x14ac:dyDescent="0.4">
      <c r="G85" s="77"/>
      <c r="H85" s="77"/>
      <c r="I85" s="77"/>
      <c r="J85" s="77"/>
      <c r="K85" s="77"/>
      <c r="L85" s="77"/>
      <c r="M85" s="77"/>
      <c r="N85" s="77"/>
      <c r="O85" s="77"/>
      <c r="P85"/>
      <c r="Q85"/>
    </row>
    <row r="86" spans="7:17" x14ac:dyDescent="0.4">
      <c r="G86" s="77"/>
      <c r="H86" s="77"/>
      <c r="I86" s="77"/>
      <c r="J86" s="77"/>
      <c r="K86" s="77"/>
      <c r="L86" s="77"/>
      <c r="M86" s="77"/>
      <c r="N86" s="77"/>
      <c r="O86" s="77"/>
      <c r="P86"/>
      <c r="Q86"/>
    </row>
    <row r="87" spans="7:17" x14ac:dyDescent="0.4">
      <c r="G87" s="77"/>
      <c r="H87" s="77"/>
      <c r="I87" s="77"/>
      <c r="J87" s="77"/>
      <c r="K87" s="77"/>
      <c r="L87" s="77"/>
      <c r="M87" s="77"/>
      <c r="N87" s="77"/>
      <c r="O87" s="77"/>
      <c r="P87"/>
      <c r="Q87"/>
    </row>
    <row r="88" spans="7:17" x14ac:dyDescent="0.4">
      <c r="G88" s="77"/>
      <c r="H88" s="77"/>
      <c r="I88" s="77"/>
      <c r="J88" s="77"/>
      <c r="K88" s="77"/>
      <c r="L88" s="77"/>
      <c r="M88" s="77"/>
      <c r="N88" s="77"/>
      <c r="O88" s="77"/>
      <c r="P88"/>
      <c r="Q88"/>
    </row>
    <row r="89" spans="7:17" x14ac:dyDescent="0.4">
      <c r="G89" s="77"/>
      <c r="H89" s="77"/>
      <c r="I89" s="77"/>
      <c r="J89" s="77"/>
      <c r="K89" s="77"/>
      <c r="L89" s="77"/>
      <c r="M89" s="77"/>
      <c r="N89" s="77"/>
      <c r="O89" s="77"/>
      <c r="P89"/>
      <c r="Q89"/>
    </row>
    <row r="90" spans="7:17" x14ac:dyDescent="0.4">
      <c r="G90" s="77"/>
      <c r="H90" s="77"/>
      <c r="I90" s="77"/>
      <c r="J90" s="77"/>
      <c r="K90" s="77"/>
      <c r="L90" s="77"/>
      <c r="M90" s="77"/>
      <c r="N90" s="77"/>
      <c r="O90" s="77"/>
      <c r="P90"/>
      <c r="Q90"/>
    </row>
    <row r="91" spans="7:17" x14ac:dyDescent="0.4">
      <c r="G91" s="77"/>
      <c r="H91" s="77"/>
      <c r="I91" s="77"/>
      <c r="J91" s="77"/>
      <c r="K91" s="77"/>
      <c r="L91" s="77"/>
      <c r="M91" s="77"/>
      <c r="N91" s="77"/>
      <c r="O91" s="77"/>
      <c r="P91"/>
      <c r="Q91"/>
    </row>
    <row r="92" spans="7:17" x14ac:dyDescent="0.4">
      <c r="G92" s="77"/>
      <c r="H92" s="77"/>
      <c r="I92" s="77"/>
      <c r="J92" s="77"/>
      <c r="K92" s="77"/>
      <c r="L92" s="77"/>
      <c r="M92" s="77"/>
      <c r="N92" s="77"/>
      <c r="O92" s="77"/>
      <c r="P92"/>
      <c r="Q92"/>
    </row>
    <row r="93" spans="7:17" x14ac:dyDescent="0.4">
      <c r="G93" s="77"/>
      <c r="H93" s="77"/>
      <c r="I93" s="77"/>
      <c r="J93" s="77"/>
      <c r="K93" s="77"/>
      <c r="L93" s="77"/>
      <c r="M93" s="77"/>
      <c r="N93" s="77"/>
      <c r="O93" s="77"/>
      <c r="P93"/>
      <c r="Q93"/>
    </row>
    <row r="94" spans="7:17" x14ac:dyDescent="0.4">
      <c r="G94" s="77"/>
      <c r="H94" s="77"/>
      <c r="I94" s="77"/>
      <c r="J94" s="77"/>
      <c r="K94" s="77"/>
      <c r="L94" s="77"/>
      <c r="M94" s="77"/>
      <c r="N94" s="77"/>
      <c r="O94" s="77"/>
      <c r="P94"/>
      <c r="Q94"/>
    </row>
    <row r="95" spans="7:17" x14ac:dyDescent="0.4">
      <c r="G95" s="77"/>
      <c r="H95" s="77"/>
      <c r="I95" s="77"/>
      <c r="J95" s="77"/>
      <c r="K95" s="77"/>
      <c r="L95" s="77"/>
      <c r="M95" s="77"/>
      <c r="N95" s="77"/>
      <c r="O95" s="77"/>
      <c r="P95"/>
      <c r="Q95"/>
    </row>
    <row r="96" spans="7:17" x14ac:dyDescent="0.4">
      <c r="G96" s="77"/>
      <c r="H96" s="77"/>
      <c r="I96" s="77"/>
      <c r="J96" s="77"/>
      <c r="K96" s="77"/>
      <c r="L96" s="77"/>
      <c r="M96" s="77"/>
      <c r="N96" s="77"/>
      <c r="O96" s="77"/>
      <c r="P96"/>
      <c r="Q96"/>
    </row>
    <row r="97" spans="7:17" x14ac:dyDescent="0.4">
      <c r="G97" s="77"/>
      <c r="H97" s="77"/>
      <c r="I97" s="77"/>
      <c r="J97" s="77"/>
      <c r="K97" s="77"/>
      <c r="L97" s="77"/>
      <c r="M97" s="77"/>
      <c r="N97" s="77"/>
      <c r="O97" s="77"/>
      <c r="P97"/>
      <c r="Q97"/>
    </row>
    <row r="98" spans="7:17" x14ac:dyDescent="0.4">
      <c r="G98" s="77"/>
      <c r="H98" s="77"/>
      <c r="I98" s="77"/>
      <c r="J98" s="77"/>
      <c r="K98" s="77"/>
      <c r="L98" s="77"/>
      <c r="M98" s="77"/>
      <c r="N98" s="77"/>
      <c r="O98" s="77"/>
      <c r="P98"/>
      <c r="Q98"/>
    </row>
    <row r="99" spans="7:17" x14ac:dyDescent="0.4">
      <c r="G99" s="77"/>
      <c r="H99" s="77"/>
      <c r="I99" s="77"/>
      <c r="J99" s="77"/>
      <c r="K99" s="77"/>
      <c r="L99" s="77"/>
      <c r="M99" s="77"/>
      <c r="N99" s="77"/>
      <c r="O99" s="77"/>
      <c r="P99"/>
      <c r="Q99"/>
    </row>
    <row r="100" spans="7:17" x14ac:dyDescent="0.4">
      <c r="G100" s="77"/>
      <c r="H100" s="77"/>
      <c r="I100" s="77"/>
      <c r="J100" s="77"/>
      <c r="K100" s="77"/>
      <c r="L100" s="77"/>
      <c r="M100" s="77"/>
      <c r="N100" s="77"/>
      <c r="O100" s="77"/>
      <c r="P100"/>
      <c r="Q100"/>
    </row>
    <row r="101" spans="7:17" x14ac:dyDescent="0.4">
      <c r="G101" s="77"/>
      <c r="H101" s="77"/>
      <c r="I101" s="77"/>
      <c r="J101" s="77"/>
      <c r="K101" s="77"/>
      <c r="L101" s="77"/>
      <c r="M101" s="77"/>
      <c r="N101" s="77"/>
      <c r="O101" s="77"/>
      <c r="P101"/>
      <c r="Q101"/>
    </row>
    <row r="102" spans="7:17" x14ac:dyDescent="0.4">
      <c r="G102" s="77"/>
      <c r="H102" s="77"/>
      <c r="I102" s="77"/>
      <c r="J102" s="77"/>
      <c r="K102" s="77"/>
      <c r="L102" s="77"/>
      <c r="M102" s="77"/>
      <c r="N102" s="77"/>
      <c r="O102" s="77"/>
      <c r="P102"/>
      <c r="Q102"/>
    </row>
    <row r="103" spans="7:17" x14ac:dyDescent="0.4">
      <c r="G103" s="77"/>
      <c r="H103" s="77"/>
      <c r="I103" s="77"/>
      <c r="J103" s="77"/>
      <c r="K103" s="77"/>
      <c r="L103" s="77"/>
      <c r="M103" s="77"/>
      <c r="N103" s="77"/>
      <c r="O103" s="77"/>
      <c r="P103"/>
      <c r="Q103"/>
    </row>
    <row r="104" spans="7:17" x14ac:dyDescent="0.4">
      <c r="G104" s="77"/>
      <c r="H104" s="77"/>
      <c r="I104" s="77"/>
      <c r="J104" s="77"/>
      <c r="K104" s="77"/>
      <c r="L104" s="77"/>
      <c r="M104" s="77"/>
      <c r="N104" s="77"/>
      <c r="O104" s="77"/>
      <c r="P104"/>
      <c r="Q104"/>
    </row>
    <row r="105" spans="7:17" x14ac:dyDescent="0.4">
      <c r="G105" s="77"/>
      <c r="H105" s="77"/>
      <c r="I105" s="77"/>
      <c r="J105" s="77"/>
      <c r="K105" s="77"/>
      <c r="L105" s="77"/>
      <c r="M105" s="77"/>
      <c r="N105" s="77"/>
      <c r="O105" s="77"/>
      <c r="P105"/>
      <c r="Q105"/>
    </row>
    <row r="106" spans="7:17" x14ac:dyDescent="0.4">
      <c r="G106" s="77"/>
      <c r="H106" s="77"/>
      <c r="I106" s="77"/>
      <c r="J106" s="77"/>
      <c r="K106" s="77"/>
      <c r="L106" s="77"/>
      <c r="M106" s="77"/>
      <c r="N106" s="77"/>
      <c r="O106" s="77"/>
      <c r="P106"/>
      <c r="Q106"/>
    </row>
    <row r="107" spans="7:17" x14ac:dyDescent="0.4">
      <c r="G107" s="77"/>
      <c r="H107" s="77"/>
      <c r="I107" s="77"/>
      <c r="J107" s="77"/>
      <c r="K107" s="77"/>
      <c r="L107" s="77"/>
      <c r="M107" s="77"/>
      <c r="N107" s="77"/>
      <c r="O107" s="77"/>
      <c r="P107"/>
      <c r="Q107"/>
    </row>
    <row r="108" spans="7:17" x14ac:dyDescent="0.4">
      <c r="G108" s="77"/>
      <c r="H108" s="77"/>
      <c r="I108" s="77"/>
      <c r="J108" s="77"/>
      <c r="K108" s="77"/>
      <c r="L108" s="77"/>
      <c r="M108" s="77"/>
      <c r="N108" s="77"/>
      <c r="O108" s="77"/>
      <c r="P108"/>
      <c r="Q108"/>
    </row>
    <row r="109" spans="7:17" x14ac:dyDescent="0.4">
      <c r="G109" s="77"/>
      <c r="H109" s="77"/>
      <c r="I109" s="77"/>
      <c r="J109" s="77"/>
      <c r="K109" s="77"/>
      <c r="L109" s="77"/>
      <c r="M109" s="77"/>
      <c r="N109" s="77"/>
      <c r="O109" s="77"/>
      <c r="P109"/>
      <c r="Q109"/>
    </row>
    <row r="110" spans="7:17" x14ac:dyDescent="0.4">
      <c r="G110" s="77"/>
      <c r="H110" s="77"/>
      <c r="I110" s="77"/>
      <c r="J110" s="77"/>
      <c r="K110" s="77"/>
      <c r="L110" s="77"/>
      <c r="M110" s="77"/>
      <c r="N110" s="77"/>
      <c r="O110" s="77"/>
      <c r="P110"/>
      <c r="Q110"/>
    </row>
    <row r="111" spans="7:17" x14ac:dyDescent="0.4">
      <c r="G111" s="77"/>
      <c r="H111" s="77"/>
      <c r="I111" s="77"/>
      <c r="J111" s="77"/>
      <c r="K111" s="77"/>
      <c r="L111" s="77"/>
      <c r="M111" s="77"/>
      <c r="N111" s="77"/>
      <c r="O111" s="77"/>
      <c r="P111"/>
      <c r="Q111"/>
    </row>
    <row r="112" spans="7:17" x14ac:dyDescent="0.4">
      <c r="G112" s="77"/>
      <c r="H112" s="77"/>
      <c r="I112" s="77"/>
      <c r="J112" s="77"/>
      <c r="K112" s="77"/>
      <c r="L112" s="77"/>
      <c r="M112" s="77"/>
      <c r="N112" s="77"/>
      <c r="O112" s="77"/>
      <c r="P112"/>
      <c r="Q112"/>
    </row>
    <row r="113" spans="7:17" x14ac:dyDescent="0.4">
      <c r="G113" s="77"/>
      <c r="H113" s="77"/>
      <c r="I113" s="77"/>
      <c r="J113" s="77"/>
      <c r="K113" s="77"/>
      <c r="L113" s="77"/>
      <c r="M113" s="77"/>
      <c r="N113" s="77"/>
      <c r="O113" s="77"/>
      <c r="P113"/>
      <c r="Q113"/>
    </row>
    <row r="114" spans="7:17" x14ac:dyDescent="0.4">
      <c r="G114" s="77"/>
      <c r="H114" s="77"/>
      <c r="I114" s="77"/>
      <c r="J114" s="77"/>
      <c r="K114" s="77"/>
      <c r="L114" s="77"/>
      <c r="M114" s="77"/>
      <c r="N114" s="77"/>
      <c r="O114" s="77"/>
      <c r="P114"/>
      <c r="Q114"/>
    </row>
    <row r="115" spans="7:17" x14ac:dyDescent="0.4">
      <c r="G115" s="77"/>
      <c r="H115" s="77"/>
      <c r="I115" s="77"/>
      <c r="J115" s="77"/>
      <c r="K115" s="77"/>
      <c r="L115" s="77"/>
      <c r="M115" s="77"/>
      <c r="N115" s="77"/>
      <c r="O115" s="77"/>
      <c r="P115"/>
      <c r="Q115"/>
    </row>
    <row r="116" spans="7:17" x14ac:dyDescent="0.4">
      <c r="G116" s="77"/>
      <c r="H116" s="77"/>
      <c r="I116" s="77"/>
      <c r="J116" s="77"/>
      <c r="K116" s="77"/>
      <c r="L116" s="77"/>
      <c r="M116" s="77"/>
      <c r="N116" s="77"/>
      <c r="O116" s="77"/>
      <c r="P116"/>
      <c r="Q116"/>
    </row>
    <row r="117" spans="7:17" x14ac:dyDescent="0.4">
      <c r="G117" s="77"/>
      <c r="H117" s="77"/>
      <c r="I117" s="77"/>
      <c r="J117" s="77"/>
      <c r="K117" s="77"/>
      <c r="L117" s="77"/>
      <c r="M117" s="77"/>
      <c r="N117" s="77"/>
      <c r="O117" s="77"/>
      <c r="P117"/>
      <c r="Q117"/>
    </row>
    <row r="118" spans="7:17" x14ac:dyDescent="0.4">
      <c r="G118" s="77"/>
      <c r="H118" s="77"/>
      <c r="I118" s="77"/>
      <c r="J118" s="77"/>
      <c r="K118" s="77"/>
      <c r="L118" s="77"/>
      <c r="M118" s="77"/>
      <c r="N118" s="77"/>
      <c r="O118" s="77"/>
      <c r="P118"/>
      <c r="Q118"/>
    </row>
    <row r="119" spans="7:17" x14ac:dyDescent="0.4">
      <c r="G119" s="77"/>
      <c r="H119" s="77"/>
      <c r="I119" s="77"/>
      <c r="J119" s="77"/>
      <c r="K119" s="77"/>
      <c r="L119" s="77"/>
      <c r="M119" s="77"/>
      <c r="N119" s="77"/>
      <c r="O119" s="77"/>
      <c r="P119"/>
      <c r="Q119"/>
    </row>
    <row r="120" spans="7:17" x14ac:dyDescent="0.4">
      <c r="G120" s="77"/>
      <c r="H120" s="77"/>
      <c r="I120" s="77"/>
      <c r="J120" s="77"/>
      <c r="K120" s="77"/>
      <c r="L120" s="77"/>
      <c r="M120" s="77"/>
      <c r="N120" s="77"/>
      <c r="O120" s="77"/>
      <c r="P120"/>
      <c r="Q120"/>
    </row>
    <row r="121" spans="7:17" x14ac:dyDescent="0.4">
      <c r="G121" s="77"/>
      <c r="H121" s="77"/>
      <c r="I121" s="77"/>
      <c r="J121" s="77"/>
      <c r="K121" s="77"/>
      <c r="L121" s="77"/>
      <c r="M121" s="77"/>
      <c r="N121" s="77"/>
      <c r="O121" s="77"/>
      <c r="P121"/>
      <c r="Q121"/>
    </row>
    <row r="122" spans="7:17" x14ac:dyDescent="0.4">
      <c r="G122" s="77"/>
      <c r="H122" s="77"/>
      <c r="I122" s="77"/>
      <c r="J122" s="77"/>
      <c r="K122" s="77"/>
      <c r="L122" s="77"/>
      <c r="M122" s="77"/>
      <c r="N122" s="77"/>
      <c r="O122" s="77"/>
      <c r="P122"/>
      <c r="Q122"/>
    </row>
    <row r="123" spans="7:17" x14ac:dyDescent="0.4">
      <c r="G123" s="77"/>
      <c r="H123" s="77"/>
      <c r="I123" s="77"/>
      <c r="J123" s="77"/>
      <c r="K123" s="77"/>
      <c r="L123" s="77"/>
      <c r="M123" s="77"/>
      <c r="N123" s="77"/>
      <c r="O123" s="77"/>
      <c r="P123"/>
      <c r="Q123"/>
    </row>
    <row r="124" spans="7:17" x14ac:dyDescent="0.4">
      <c r="G124" s="77"/>
      <c r="H124" s="77"/>
      <c r="I124" s="77"/>
      <c r="J124" s="77"/>
      <c r="K124" s="77"/>
      <c r="L124" s="77"/>
      <c r="M124" s="77"/>
      <c r="N124" s="77"/>
      <c r="O124" s="77"/>
      <c r="P124"/>
      <c r="Q124"/>
    </row>
    <row r="125" spans="7:17" x14ac:dyDescent="0.4">
      <c r="G125" s="77"/>
      <c r="H125" s="77"/>
      <c r="I125" s="77"/>
      <c r="J125" s="77"/>
      <c r="K125" s="77"/>
      <c r="L125" s="77"/>
      <c r="M125" s="77"/>
      <c r="N125" s="77"/>
      <c r="O125" s="77"/>
      <c r="P125"/>
      <c r="Q125"/>
    </row>
    <row r="126" spans="7:17" x14ac:dyDescent="0.4">
      <c r="G126" s="77"/>
      <c r="H126" s="77"/>
      <c r="I126" s="77"/>
      <c r="J126" s="77"/>
      <c r="K126" s="77"/>
      <c r="L126" s="77"/>
      <c r="M126" s="77"/>
      <c r="N126" s="77"/>
      <c r="O126" s="77"/>
      <c r="P126"/>
      <c r="Q126"/>
    </row>
    <row r="127" spans="7:17" x14ac:dyDescent="0.4">
      <c r="G127" s="77"/>
      <c r="H127" s="77"/>
      <c r="I127" s="77"/>
      <c r="J127" s="77"/>
      <c r="K127" s="77"/>
      <c r="L127" s="77"/>
      <c r="M127" s="77"/>
      <c r="N127" s="77"/>
      <c r="O127" s="77"/>
      <c r="P127"/>
      <c r="Q127"/>
    </row>
    <row r="128" spans="7:17" x14ac:dyDescent="0.4">
      <c r="G128" s="77"/>
      <c r="H128" s="77"/>
      <c r="I128" s="77"/>
      <c r="J128" s="77"/>
      <c r="K128" s="77"/>
      <c r="L128" s="77"/>
      <c r="M128" s="77"/>
      <c r="N128" s="77"/>
      <c r="O128" s="77"/>
      <c r="P128"/>
      <c r="Q128"/>
    </row>
    <row r="129" spans="7:17" x14ac:dyDescent="0.4">
      <c r="G129" s="77"/>
      <c r="H129" s="77"/>
      <c r="I129" s="77"/>
      <c r="J129" s="77"/>
      <c r="K129" s="77"/>
      <c r="L129" s="77"/>
      <c r="M129" s="77"/>
      <c r="N129" s="77"/>
      <c r="O129" s="77"/>
      <c r="P129"/>
      <c r="Q129"/>
    </row>
    <row r="130" spans="7:17" x14ac:dyDescent="0.4">
      <c r="G130" s="77"/>
      <c r="H130" s="77"/>
      <c r="I130" s="77"/>
      <c r="J130" s="77"/>
      <c r="K130" s="77"/>
      <c r="L130" s="77"/>
      <c r="M130" s="77"/>
      <c r="N130" s="77"/>
      <c r="O130" s="77"/>
      <c r="P130"/>
      <c r="Q130"/>
    </row>
    <row r="131" spans="7:17" x14ac:dyDescent="0.4">
      <c r="G131" s="77"/>
      <c r="H131" s="77"/>
      <c r="I131" s="77"/>
      <c r="J131" s="77"/>
      <c r="K131" s="77"/>
      <c r="L131" s="77"/>
      <c r="M131" s="77"/>
      <c r="N131" s="77"/>
      <c r="O131" s="77"/>
      <c r="P131"/>
      <c r="Q131"/>
    </row>
    <row r="132" spans="7:17" x14ac:dyDescent="0.4">
      <c r="G132" s="77"/>
      <c r="H132" s="77"/>
      <c r="I132" s="77"/>
      <c r="J132" s="77"/>
      <c r="K132" s="77"/>
      <c r="L132" s="77"/>
      <c r="M132" s="77"/>
      <c r="N132" s="77"/>
      <c r="O132" s="77"/>
      <c r="P132"/>
      <c r="Q132"/>
    </row>
    <row r="133" spans="7:17" x14ac:dyDescent="0.4">
      <c r="G133" s="77"/>
      <c r="H133" s="77"/>
      <c r="I133" s="77"/>
      <c r="J133" s="77"/>
      <c r="K133" s="77"/>
      <c r="L133" s="77"/>
      <c r="M133" s="77"/>
      <c r="N133" s="77"/>
      <c r="O133" s="77"/>
      <c r="P133"/>
      <c r="Q133"/>
    </row>
    <row r="134" spans="7:17" x14ac:dyDescent="0.4">
      <c r="G134" s="77"/>
      <c r="H134" s="77"/>
      <c r="I134" s="77"/>
      <c r="J134" s="77"/>
      <c r="K134" s="77"/>
      <c r="L134" s="77"/>
      <c r="M134" s="77"/>
      <c r="N134" s="77"/>
      <c r="O134" s="77"/>
      <c r="P134"/>
      <c r="Q134"/>
    </row>
    <row r="135" spans="7:17" x14ac:dyDescent="0.4">
      <c r="G135" s="77"/>
      <c r="H135" s="77"/>
      <c r="I135" s="77"/>
      <c r="J135" s="77"/>
      <c r="K135" s="77"/>
      <c r="L135" s="77"/>
      <c r="M135" s="77"/>
      <c r="N135" s="77"/>
      <c r="O135" s="77"/>
      <c r="P135"/>
      <c r="Q135"/>
    </row>
    <row r="136" spans="7:17" x14ac:dyDescent="0.4">
      <c r="G136" s="77"/>
      <c r="H136" s="77"/>
      <c r="I136" s="77"/>
      <c r="J136" s="77"/>
      <c r="K136" s="77"/>
      <c r="L136" s="77"/>
      <c r="M136" s="77"/>
      <c r="N136" s="77"/>
      <c r="O136" s="77"/>
      <c r="P136"/>
      <c r="Q136"/>
    </row>
    <row r="137" spans="7:17" x14ac:dyDescent="0.4">
      <c r="G137" s="77"/>
      <c r="H137" s="77"/>
      <c r="I137" s="77"/>
      <c r="J137" s="77"/>
      <c r="K137" s="77"/>
      <c r="L137" s="77"/>
      <c r="M137" s="77"/>
      <c r="N137" s="77"/>
      <c r="O137" s="77"/>
      <c r="P137"/>
      <c r="Q137"/>
    </row>
    <row r="138" spans="7:17" x14ac:dyDescent="0.4">
      <c r="G138" s="77"/>
      <c r="H138" s="77"/>
      <c r="I138" s="77"/>
      <c r="J138" s="77"/>
      <c r="K138" s="77"/>
      <c r="L138" s="77"/>
      <c r="M138" s="77"/>
      <c r="N138" s="77"/>
      <c r="O138" s="77"/>
      <c r="P138"/>
      <c r="Q138"/>
    </row>
    <row r="139" spans="7:17" x14ac:dyDescent="0.4">
      <c r="G139" s="77"/>
      <c r="H139" s="77"/>
      <c r="I139" s="77"/>
      <c r="J139" s="77"/>
      <c r="K139" s="77"/>
      <c r="L139" s="77"/>
      <c r="M139" s="77"/>
      <c r="N139" s="77"/>
      <c r="O139" s="77"/>
      <c r="P139"/>
      <c r="Q139"/>
    </row>
    <row r="140" spans="7:17" x14ac:dyDescent="0.4">
      <c r="G140" s="77"/>
      <c r="H140" s="77"/>
      <c r="I140" s="77"/>
      <c r="J140" s="77"/>
      <c r="K140" s="77"/>
      <c r="L140" s="77"/>
      <c r="M140" s="77"/>
      <c r="N140" s="77"/>
      <c r="O140" s="77"/>
      <c r="P140"/>
      <c r="Q140"/>
    </row>
    <row r="141" spans="7:17" x14ac:dyDescent="0.4">
      <c r="G141" s="77"/>
      <c r="H141" s="77"/>
      <c r="I141" s="77"/>
      <c r="J141" s="77"/>
      <c r="K141" s="77"/>
      <c r="L141" s="77"/>
      <c r="M141" s="77"/>
      <c r="N141" s="77"/>
      <c r="O141" s="77"/>
      <c r="P141"/>
      <c r="Q141"/>
    </row>
    <row r="142" spans="7:17" x14ac:dyDescent="0.4">
      <c r="G142" s="77"/>
      <c r="H142" s="77"/>
      <c r="I142" s="77"/>
      <c r="J142" s="77"/>
      <c r="K142" s="77"/>
      <c r="L142" s="77"/>
      <c r="M142" s="77"/>
      <c r="N142" s="77"/>
      <c r="O142" s="77"/>
      <c r="P142"/>
      <c r="Q142"/>
    </row>
    <row r="143" spans="7:17" x14ac:dyDescent="0.4">
      <c r="G143" s="77"/>
      <c r="H143" s="77"/>
      <c r="I143" s="77"/>
      <c r="J143" s="77"/>
      <c r="K143" s="77"/>
      <c r="L143" s="77"/>
      <c r="M143" s="77"/>
      <c r="N143" s="77"/>
      <c r="O143" s="77"/>
      <c r="P143"/>
      <c r="Q143"/>
    </row>
    <row r="144" spans="7:17" x14ac:dyDescent="0.4">
      <c r="G144" s="77"/>
      <c r="H144" s="77"/>
      <c r="I144" s="77"/>
      <c r="J144" s="77"/>
      <c r="K144" s="77"/>
      <c r="L144" s="77"/>
      <c r="M144" s="77"/>
      <c r="N144" s="77"/>
      <c r="O144" s="77"/>
      <c r="P144"/>
      <c r="Q144"/>
    </row>
    <row r="145" spans="7:17" x14ac:dyDescent="0.4">
      <c r="G145" s="77"/>
      <c r="H145" s="77"/>
      <c r="I145" s="77"/>
      <c r="J145" s="77"/>
      <c r="K145" s="77"/>
      <c r="L145" s="77"/>
      <c r="M145" s="77"/>
      <c r="N145" s="77"/>
      <c r="O145" s="77"/>
      <c r="P145"/>
      <c r="Q145"/>
    </row>
    <row r="146" spans="7:17" x14ac:dyDescent="0.4">
      <c r="G146" s="77"/>
      <c r="H146" s="77"/>
      <c r="I146" s="77"/>
      <c r="J146" s="77"/>
      <c r="K146" s="77"/>
      <c r="L146" s="77"/>
      <c r="M146" s="77"/>
      <c r="N146" s="77"/>
      <c r="O146" s="77"/>
      <c r="P146"/>
      <c r="Q146"/>
    </row>
    <row r="147" spans="7:17" x14ac:dyDescent="0.4">
      <c r="G147" s="77"/>
      <c r="H147" s="77"/>
      <c r="I147" s="77"/>
      <c r="J147" s="77"/>
      <c r="K147" s="77"/>
      <c r="L147" s="77"/>
      <c r="M147" s="77"/>
      <c r="N147" s="77"/>
      <c r="O147" s="77"/>
      <c r="P147"/>
      <c r="Q147"/>
    </row>
    <row r="148" spans="7:17" x14ac:dyDescent="0.4">
      <c r="G148" s="77"/>
      <c r="H148" s="77"/>
      <c r="I148" s="77"/>
      <c r="J148" s="77"/>
      <c r="K148" s="77"/>
      <c r="L148" s="77"/>
      <c r="M148" s="77"/>
      <c r="N148" s="77"/>
      <c r="O148" s="77"/>
      <c r="P148"/>
      <c r="Q148"/>
    </row>
    <row r="149" spans="7:17" x14ac:dyDescent="0.4">
      <c r="G149" s="77"/>
      <c r="H149" s="77"/>
      <c r="I149" s="77"/>
      <c r="J149" s="77"/>
      <c r="K149" s="77"/>
      <c r="L149" s="77"/>
      <c r="M149" s="77"/>
      <c r="N149" s="77"/>
      <c r="O149" s="77"/>
      <c r="P149"/>
      <c r="Q149"/>
    </row>
    <row r="150" spans="7:17" x14ac:dyDescent="0.4">
      <c r="G150" s="77"/>
      <c r="H150" s="77"/>
      <c r="I150" s="77"/>
      <c r="J150" s="77"/>
      <c r="K150" s="77"/>
      <c r="L150" s="77"/>
      <c r="M150" s="77"/>
      <c r="N150" s="77"/>
      <c r="O150" s="77"/>
      <c r="P150"/>
      <c r="Q150"/>
    </row>
    <row r="151" spans="7:17" x14ac:dyDescent="0.4">
      <c r="G151" s="77"/>
      <c r="H151" s="77"/>
      <c r="I151" s="77"/>
      <c r="J151" s="77"/>
      <c r="K151" s="77"/>
      <c r="L151" s="77"/>
      <c r="M151" s="77"/>
      <c r="N151" s="77"/>
      <c r="O151" s="77"/>
      <c r="P151"/>
      <c r="Q151"/>
    </row>
    <row r="152" spans="7:17" x14ac:dyDescent="0.4">
      <c r="G152" s="77"/>
      <c r="H152" s="77"/>
      <c r="I152" s="77"/>
      <c r="J152" s="77"/>
      <c r="K152" s="77"/>
      <c r="L152" s="77"/>
      <c r="M152" s="77"/>
      <c r="N152" s="77"/>
      <c r="O152" s="77"/>
      <c r="P152"/>
      <c r="Q152"/>
    </row>
    <row r="153" spans="7:17" x14ac:dyDescent="0.4">
      <c r="G153" s="77"/>
      <c r="H153" s="77"/>
      <c r="I153" s="77"/>
      <c r="J153" s="77"/>
      <c r="K153" s="77"/>
      <c r="L153" s="77"/>
      <c r="M153" s="77"/>
      <c r="N153" s="77"/>
      <c r="O153" s="77"/>
      <c r="P153"/>
      <c r="Q153"/>
    </row>
    <row r="154" spans="7:17" x14ac:dyDescent="0.4">
      <c r="G154" s="77"/>
      <c r="H154" s="77"/>
      <c r="I154" s="77"/>
      <c r="J154" s="77"/>
      <c r="K154" s="77"/>
      <c r="L154" s="77"/>
      <c r="M154" s="77"/>
      <c r="N154" s="77"/>
      <c r="O154" s="77"/>
      <c r="P154"/>
      <c r="Q154"/>
    </row>
    <row r="155" spans="7:17" x14ac:dyDescent="0.4">
      <c r="G155" s="77"/>
      <c r="H155" s="77"/>
      <c r="I155" s="77"/>
      <c r="J155" s="77"/>
      <c r="K155" s="77"/>
      <c r="L155" s="77"/>
      <c r="M155" s="77"/>
      <c r="N155" s="77"/>
      <c r="O155" s="77"/>
      <c r="P155"/>
      <c r="Q155"/>
    </row>
    <row r="156" spans="7:17" x14ac:dyDescent="0.4">
      <c r="G156" s="77"/>
      <c r="H156" s="77"/>
      <c r="I156" s="77"/>
      <c r="J156" s="77"/>
      <c r="K156" s="77"/>
      <c r="L156" s="77"/>
      <c r="M156" s="77"/>
      <c r="N156" s="77"/>
      <c r="O156" s="77"/>
      <c r="P156"/>
      <c r="Q156"/>
    </row>
    <row r="157" spans="7:17" x14ac:dyDescent="0.4">
      <c r="G157" s="77"/>
      <c r="H157" s="77"/>
      <c r="I157" s="77"/>
      <c r="J157" s="77"/>
      <c r="K157" s="77"/>
      <c r="L157" s="77"/>
      <c r="M157" s="77"/>
      <c r="N157" s="77"/>
      <c r="O157" s="77"/>
      <c r="P157"/>
      <c r="Q157"/>
    </row>
    <row r="158" spans="7:17" x14ac:dyDescent="0.4">
      <c r="G158" s="77"/>
      <c r="H158" s="77"/>
      <c r="I158" s="77"/>
      <c r="J158" s="77"/>
      <c r="K158" s="77"/>
      <c r="L158" s="77"/>
      <c r="M158" s="77"/>
      <c r="N158" s="77"/>
      <c r="O158" s="77"/>
      <c r="P158"/>
      <c r="Q158"/>
    </row>
    <row r="159" spans="7:17" x14ac:dyDescent="0.4">
      <c r="G159" s="77"/>
      <c r="H159" s="77"/>
      <c r="I159" s="77"/>
      <c r="J159" s="77"/>
      <c r="K159" s="77"/>
      <c r="L159" s="77"/>
      <c r="M159" s="77"/>
      <c r="N159" s="77"/>
      <c r="O159" s="77"/>
      <c r="P159"/>
      <c r="Q159"/>
    </row>
    <row r="160" spans="7:17" x14ac:dyDescent="0.4">
      <c r="G160" s="77"/>
      <c r="H160" s="77"/>
      <c r="I160" s="77"/>
      <c r="J160" s="77"/>
      <c r="K160" s="77"/>
      <c r="L160" s="77"/>
      <c r="M160" s="77"/>
      <c r="N160" s="77"/>
      <c r="O160" s="77"/>
      <c r="P160"/>
      <c r="Q160"/>
    </row>
    <row r="161" spans="7:17" x14ac:dyDescent="0.4">
      <c r="G161" s="77"/>
      <c r="H161" s="77"/>
      <c r="I161" s="77"/>
      <c r="J161" s="77"/>
      <c r="K161" s="77"/>
      <c r="L161" s="77"/>
      <c r="M161" s="77"/>
      <c r="N161" s="77"/>
      <c r="O161" s="77"/>
      <c r="P161"/>
      <c r="Q161"/>
    </row>
    <row r="162" spans="7:17" x14ac:dyDescent="0.4">
      <c r="G162" s="77"/>
      <c r="H162" s="77"/>
      <c r="I162" s="77"/>
      <c r="J162" s="77"/>
      <c r="K162" s="77"/>
      <c r="L162" s="77"/>
      <c r="M162" s="77"/>
      <c r="N162" s="77"/>
      <c r="O162" s="77"/>
      <c r="P162"/>
      <c r="Q162"/>
    </row>
    <row r="163" spans="7:17" x14ac:dyDescent="0.4">
      <c r="G163" s="77"/>
      <c r="H163" s="77"/>
      <c r="I163" s="77"/>
      <c r="J163" s="77"/>
      <c r="K163" s="77"/>
      <c r="L163" s="77"/>
      <c r="M163" s="77"/>
      <c r="N163" s="77"/>
      <c r="O163" s="77"/>
      <c r="P163"/>
      <c r="Q163"/>
    </row>
    <row r="164" spans="7:17" x14ac:dyDescent="0.4">
      <c r="G164" s="77"/>
      <c r="H164" s="77"/>
      <c r="I164" s="77"/>
      <c r="J164" s="77"/>
      <c r="K164" s="77"/>
      <c r="L164" s="77"/>
      <c r="M164" s="77"/>
      <c r="N164" s="77"/>
      <c r="O164" s="77"/>
      <c r="P164"/>
      <c r="Q164"/>
    </row>
    <row r="165" spans="7:17" x14ac:dyDescent="0.4">
      <c r="G165" s="77"/>
      <c r="H165" s="77"/>
      <c r="I165" s="77"/>
      <c r="J165" s="77"/>
      <c r="K165" s="77"/>
      <c r="L165" s="77"/>
      <c r="M165" s="77"/>
      <c r="N165" s="77"/>
      <c r="O165" s="77"/>
      <c r="P165"/>
      <c r="Q165"/>
    </row>
    <row r="166" spans="7:17" x14ac:dyDescent="0.4">
      <c r="G166" s="77"/>
      <c r="H166" s="77"/>
      <c r="I166" s="77"/>
      <c r="J166" s="77"/>
      <c r="K166" s="77"/>
      <c r="L166" s="77"/>
      <c r="M166" s="77"/>
      <c r="N166" s="77"/>
      <c r="O166" s="77"/>
      <c r="P166"/>
      <c r="Q166"/>
    </row>
    <row r="167" spans="7:17" x14ac:dyDescent="0.4">
      <c r="G167" s="77"/>
      <c r="H167" s="77"/>
      <c r="I167" s="77"/>
      <c r="J167" s="77"/>
      <c r="K167" s="77"/>
      <c r="L167" s="77"/>
      <c r="M167" s="77"/>
      <c r="N167" s="77"/>
      <c r="O167" s="77"/>
      <c r="P167"/>
      <c r="Q167"/>
    </row>
    <row r="168" spans="7:17" x14ac:dyDescent="0.4">
      <c r="G168" s="77"/>
      <c r="H168" s="77"/>
      <c r="I168" s="77"/>
      <c r="J168" s="77"/>
      <c r="K168" s="77"/>
      <c r="L168" s="77"/>
      <c r="M168" s="77"/>
      <c r="N168" s="77"/>
      <c r="O168" s="77"/>
      <c r="P168"/>
      <c r="Q168"/>
    </row>
    <row r="169" spans="7:17" x14ac:dyDescent="0.4">
      <c r="G169" s="77"/>
      <c r="H169" s="77"/>
      <c r="I169" s="77"/>
      <c r="J169" s="77"/>
      <c r="K169" s="77"/>
      <c r="L169" s="77"/>
      <c r="M169" s="77"/>
      <c r="N169" s="77"/>
      <c r="O169" s="77"/>
      <c r="P169"/>
      <c r="Q169"/>
    </row>
    <row r="170" spans="7:17" x14ac:dyDescent="0.4">
      <c r="G170" s="77"/>
      <c r="H170" s="77"/>
      <c r="I170" s="77"/>
      <c r="J170" s="77"/>
      <c r="K170" s="77"/>
      <c r="L170" s="77"/>
      <c r="M170" s="77"/>
      <c r="N170" s="77"/>
      <c r="O170" s="77"/>
      <c r="P170"/>
      <c r="Q170"/>
    </row>
    <row r="171" spans="7:17" x14ac:dyDescent="0.4">
      <c r="G171" s="77"/>
      <c r="H171" s="77"/>
      <c r="I171" s="77"/>
      <c r="J171" s="77"/>
      <c r="K171" s="77"/>
      <c r="L171" s="77"/>
      <c r="M171" s="77"/>
      <c r="N171" s="77"/>
      <c r="O171" s="77"/>
      <c r="P171"/>
      <c r="Q171"/>
    </row>
    <row r="172" spans="7:17" x14ac:dyDescent="0.4">
      <c r="G172" s="77"/>
      <c r="H172" s="77"/>
      <c r="I172" s="77"/>
      <c r="J172" s="77"/>
      <c r="K172" s="77"/>
      <c r="L172" s="77"/>
      <c r="M172" s="77"/>
      <c r="N172" s="77"/>
      <c r="O172" s="77"/>
      <c r="P172"/>
      <c r="Q172"/>
    </row>
    <row r="173" spans="7:17" x14ac:dyDescent="0.4">
      <c r="G173" s="77"/>
      <c r="H173" s="77"/>
      <c r="I173" s="77"/>
      <c r="J173" s="77"/>
      <c r="K173" s="77"/>
      <c r="L173" s="77"/>
      <c r="M173" s="77"/>
      <c r="N173" s="77"/>
      <c r="O173" s="77"/>
      <c r="P173"/>
      <c r="Q173"/>
    </row>
    <row r="174" spans="7:17" x14ac:dyDescent="0.4">
      <c r="G174" s="77"/>
      <c r="H174" s="77"/>
      <c r="I174" s="77"/>
      <c r="J174" s="77"/>
      <c r="K174" s="77"/>
      <c r="L174" s="77"/>
      <c r="M174" s="77"/>
      <c r="N174" s="77"/>
      <c r="O174" s="77"/>
      <c r="P174"/>
      <c r="Q174"/>
    </row>
    <row r="175" spans="7:17" x14ac:dyDescent="0.4">
      <c r="G175" s="77"/>
      <c r="H175" s="77"/>
      <c r="I175" s="77"/>
      <c r="J175" s="77"/>
      <c r="K175" s="77"/>
      <c r="L175" s="77"/>
      <c r="M175" s="77"/>
      <c r="N175" s="77"/>
      <c r="O175" s="77"/>
      <c r="P175"/>
      <c r="Q175"/>
    </row>
    <row r="176" spans="7:17" x14ac:dyDescent="0.4">
      <c r="G176" s="77"/>
      <c r="H176" s="77"/>
      <c r="I176" s="77"/>
      <c r="J176" s="77"/>
      <c r="K176" s="77"/>
      <c r="L176" s="77"/>
      <c r="M176" s="77"/>
      <c r="N176" s="77"/>
      <c r="O176" s="77"/>
      <c r="P176"/>
      <c r="Q176"/>
    </row>
    <row r="177" spans="7:17" x14ac:dyDescent="0.4">
      <c r="G177" s="77"/>
      <c r="H177" s="77"/>
      <c r="I177" s="77"/>
      <c r="J177" s="77"/>
      <c r="K177" s="77"/>
      <c r="L177" s="77"/>
      <c r="M177" s="77"/>
      <c r="N177" s="77"/>
      <c r="O177" s="77"/>
      <c r="P177"/>
      <c r="Q177"/>
    </row>
    <row r="178" spans="7:17" x14ac:dyDescent="0.4">
      <c r="G178" s="77"/>
      <c r="H178" s="77"/>
      <c r="I178" s="77"/>
      <c r="J178" s="77"/>
      <c r="K178" s="77"/>
      <c r="L178" s="77"/>
      <c r="M178" s="77"/>
      <c r="N178" s="77"/>
      <c r="O178" s="77"/>
      <c r="P178"/>
      <c r="Q178"/>
    </row>
    <row r="179" spans="7:17" x14ac:dyDescent="0.4">
      <c r="G179" s="77"/>
      <c r="H179" s="77"/>
      <c r="I179" s="77"/>
      <c r="J179" s="77"/>
      <c r="K179" s="77"/>
      <c r="L179" s="77"/>
      <c r="M179" s="77"/>
      <c r="N179" s="77"/>
      <c r="O179" s="77"/>
      <c r="P179"/>
      <c r="Q179"/>
    </row>
    <row r="180" spans="7:17" x14ac:dyDescent="0.4">
      <c r="G180" s="77"/>
      <c r="H180" s="77"/>
      <c r="I180" s="77"/>
      <c r="J180" s="77"/>
      <c r="K180" s="77"/>
      <c r="L180" s="77"/>
      <c r="M180" s="77"/>
      <c r="N180" s="77"/>
      <c r="O180" s="77"/>
      <c r="P180"/>
      <c r="Q180"/>
    </row>
    <row r="181" spans="7:17" x14ac:dyDescent="0.4">
      <c r="G181" s="77"/>
      <c r="H181" s="77"/>
      <c r="I181" s="77"/>
      <c r="J181" s="77"/>
      <c r="K181" s="77"/>
      <c r="L181" s="77"/>
      <c r="M181" s="77"/>
      <c r="N181" s="77"/>
      <c r="O181" s="77"/>
      <c r="P181"/>
      <c r="Q181"/>
    </row>
    <row r="182" spans="7:17" x14ac:dyDescent="0.4">
      <c r="G182" s="77"/>
      <c r="H182" s="77"/>
      <c r="I182" s="77"/>
      <c r="J182" s="77"/>
      <c r="K182" s="77"/>
      <c r="L182" s="77"/>
      <c r="M182" s="77"/>
      <c r="N182" s="77"/>
      <c r="O182" s="77"/>
      <c r="P182"/>
      <c r="Q182"/>
    </row>
    <row r="183" spans="7:17" x14ac:dyDescent="0.4">
      <c r="G183" s="77"/>
      <c r="H183" s="77"/>
      <c r="I183" s="77"/>
      <c r="J183" s="77"/>
      <c r="K183" s="77"/>
      <c r="L183" s="77"/>
      <c r="M183" s="77"/>
      <c r="N183" s="77"/>
      <c r="O183" s="77"/>
      <c r="P183"/>
      <c r="Q183"/>
    </row>
    <row r="184" spans="7:17" x14ac:dyDescent="0.4">
      <c r="G184" s="77"/>
      <c r="H184" s="77"/>
      <c r="I184" s="77"/>
      <c r="J184" s="77"/>
      <c r="K184" s="77"/>
      <c r="L184" s="77"/>
      <c r="M184" s="77"/>
      <c r="N184" s="77"/>
      <c r="O184" s="77"/>
      <c r="P184"/>
      <c r="Q184"/>
    </row>
    <row r="185" spans="7:17" x14ac:dyDescent="0.4">
      <c r="G185" s="77"/>
      <c r="H185" s="77"/>
      <c r="I185" s="77"/>
      <c r="J185" s="77"/>
      <c r="K185" s="77"/>
      <c r="L185" s="77"/>
      <c r="M185" s="77"/>
      <c r="N185" s="77"/>
      <c r="O185" s="77"/>
      <c r="P185"/>
      <c r="Q185"/>
    </row>
    <row r="186" spans="7:17" x14ac:dyDescent="0.4">
      <c r="G186" s="77"/>
      <c r="H186" s="77"/>
      <c r="I186" s="77"/>
      <c r="J186" s="77"/>
      <c r="K186" s="77"/>
      <c r="L186" s="77"/>
      <c r="M186" s="77"/>
      <c r="N186" s="77"/>
      <c r="O186" s="77"/>
      <c r="P186"/>
      <c r="Q186"/>
    </row>
    <row r="187" spans="7:17" x14ac:dyDescent="0.4">
      <c r="G187" s="77"/>
      <c r="H187" s="77"/>
      <c r="I187" s="77"/>
      <c r="J187" s="77"/>
      <c r="K187" s="77"/>
      <c r="L187" s="77"/>
      <c r="M187" s="77"/>
      <c r="N187" s="77"/>
      <c r="O187" s="77"/>
      <c r="P187"/>
      <c r="Q187"/>
    </row>
    <row r="188" spans="7:17" x14ac:dyDescent="0.4">
      <c r="G188" s="77"/>
      <c r="H188" s="77"/>
      <c r="I188" s="77"/>
      <c r="J188" s="77"/>
      <c r="K188" s="77"/>
      <c r="L188" s="77"/>
      <c r="M188" s="77"/>
      <c r="N188" s="77"/>
      <c r="O188" s="77"/>
      <c r="P188"/>
      <c r="Q188"/>
    </row>
    <row r="189" spans="7:17" x14ac:dyDescent="0.4">
      <c r="G189" s="77"/>
      <c r="H189" s="77"/>
      <c r="I189" s="77"/>
      <c r="J189" s="77"/>
      <c r="K189" s="77"/>
      <c r="L189" s="77"/>
      <c r="M189" s="77"/>
      <c r="N189" s="77"/>
      <c r="O189" s="77"/>
      <c r="P189"/>
      <c r="Q189"/>
    </row>
    <row r="190" spans="7:17" x14ac:dyDescent="0.4">
      <c r="G190" s="77"/>
      <c r="H190" s="77"/>
      <c r="I190" s="77"/>
      <c r="J190" s="77"/>
      <c r="K190" s="77"/>
      <c r="L190" s="77"/>
      <c r="M190" s="77"/>
      <c r="N190" s="77"/>
      <c r="O190" s="77"/>
      <c r="P190"/>
      <c r="Q190"/>
    </row>
    <row r="191" spans="7:17" x14ac:dyDescent="0.4">
      <c r="G191" s="77"/>
      <c r="H191" s="77"/>
      <c r="I191" s="77"/>
      <c r="J191" s="77"/>
      <c r="K191" s="77"/>
      <c r="L191" s="77"/>
      <c r="M191" s="77"/>
      <c r="N191" s="77"/>
      <c r="O191" s="77"/>
      <c r="P191"/>
      <c r="Q191"/>
    </row>
    <row r="192" spans="7:17" x14ac:dyDescent="0.4">
      <c r="G192" s="77"/>
      <c r="H192" s="77"/>
      <c r="I192" s="77"/>
      <c r="J192" s="77"/>
      <c r="K192" s="77"/>
      <c r="L192" s="77"/>
      <c r="M192" s="77"/>
      <c r="N192" s="77"/>
      <c r="O192" s="77"/>
      <c r="P192"/>
      <c r="Q192"/>
    </row>
    <row r="193" spans="7:17" x14ac:dyDescent="0.4">
      <c r="G193" s="77"/>
      <c r="H193" s="77"/>
      <c r="I193" s="77"/>
      <c r="J193" s="77"/>
      <c r="K193" s="77"/>
      <c r="L193" s="77"/>
      <c r="M193" s="77"/>
      <c r="N193" s="77"/>
      <c r="O193" s="77"/>
      <c r="P193"/>
      <c r="Q193"/>
    </row>
    <row r="194" spans="7:17" x14ac:dyDescent="0.4">
      <c r="G194" s="77"/>
      <c r="H194" s="77"/>
      <c r="I194" s="77"/>
      <c r="J194" s="77"/>
      <c r="K194" s="77"/>
      <c r="L194" s="77"/>
      <c r="M194" s="77"/>
      <c r="N194" s="77"/>
      <c r="O194" s="77"/>
      <c r="P194"/>
      <c r="Q194"/>
    </row>
    <row r="195" spans="7:17" x14ac:dyDescent="0.4">
      <c r="G195" s="77"/>
      <c r="H195" s="77"/>
      <c r="I195" s="77"/>
      <c r="J195" s="77"/>
      <c r="K195" s="77"/>
      <c r="L195" s="77"/>
      <c r="M195" s="77"/>
      <c r="N195" s="77"/>
      <c r="O195" s="77"/>
      <c r="P195"/>
      <c r="Q195"/>
    </row>
    <row r="196" spans="7:17" x14ac:dyDescent="0.4">
      <c r="G196" s="77"/>
      <c r="H196" s="77"/>
      <c r="I196" s="77"/>
      <c r="J196" s="77"/>
      <c r="K196" s="77"/>
      <c r="L196" s="77"/>
      <c r="M196" s="77"/>
      <c r="N196" s="77"/>
      <c r="O196" s="77"/>
      <c r="P196"/>
      <c r="Q196"/>
    </row>
    <row r="197" spans="7:17" x14ac:dyDescent="0.4">
      <c r="G197" s="77"/>
      <c r="H197" s="77"/>
      <c r="I197" s="77"/>
      <c r="J197" s="77"/>
      <c r="K197" s="77"/>
      <c r="L197" s="77"/>
      <c r="M197" s="77"/>
      <c r="N197" s="77"/>
      <c r="O197" s="77"/>
      <c r="P197"/>
      <c r="Q197"/>
    </row>
    <row r="198" spans="7:17" x14ac:dyDescent="0.4">
      <c r="G198" s="77"/>
      <c r="H198" s="77"/>
      <c r="I198" s="77"/>
      <c r="J198" s="77"/>
      <c r="K198" s="77"/>
      <c r="L198" s="77"/>
      <c r="M198" s="77"/>
      <c r="N198" s="77"/>
      <c r="O198" s="77"/>
      <c r="P198"/>
      <c r="Q198"/>
    </row>
    <row r="199" spans="7:17" x14ac:dyDescent="0.4">
      <c r="G199" s="77"/>
      <c r="H199" s="77"/>
      <c r="I199" s="77"/>
      <c r="J199" s="77"/>
      <c r="K199" s="77"/>
      <c r="L199" s="77"/>
      <c r="M199" s="77"/>
      <c r="N199" s="77"/>
      <c r="O199" s="77"/>
      <c r="P199"/>
      <c r="Q199"/>
    </row>
    <row r="200" spans="7:17" x14ac:dyDescent="0.4">
      <c r="G200" s="77"/>
      <c r="H200" s="77"/>
      <c r="I200" s="77"/>
      <c r="J200" s="77"/>
      <c r="K200" s="77"/>
      <c r="L200" s="77"/>
      <c r="M200" s="77"/>
      <c r="N200" s="77"/>
      <c r="O200" s="77"/>
      <c r="P200"/>
      <c r="Q200"/>
    </row>
    <row r="201" spans="7:17" x14ac:dyDescent="0.4">
      <c r="G201" s="77"/>
      <c r="H201" s="77"/>
      <c r="I201" s="77"/>
      <c r="J201" s="77"/>
      <c r="K201" s="77"/>
      <c r="L201" s="77"/>
      <c r="M201" s="77"/>
      <c r="N201" s="77"/>
      <c r="O201" s="77"/>
      <c r="P201"/>
      <c r="Q201"/>
    </row>
    <row r="202" spans="7:17" x14ac:dyDescent="0.4">
      <c r="G202" s="77"/>
      <c r="H202" s="77"/>
      <c r="I202" s="77"/>
      <c r="J202" s="77"/>
      <c r="K202" s="77"/>
      <c r="L202" s="77"/>
      <c r="M202" s="77"/>
      <c r="N202" s="77"/>
      <c r="O202" s="77"/>
      <c r="P202"/>
      <c r="Q202"/>
    </row>
    <row r="203" spans="7:17" x14ac:dyDescent="0.4">
      <c r="G203" s="77"/>
      <c r="H203" s="77"/>
      <c r="I203" s="77"/>
      <c r="J203" s="77"/>
      <c r="K203" s="77"/>
      <c r="L203" s="77"/>
      <c r="M203" s="77"/>
      <c r="N203" s="77"/>
      <c r="O203" s="77"/>
      <c r="P203"/>
      <c r="Q203"/>
    </row>
    <row r="204" spans="7:17" x14ac:dyDescent="0.4">
      <c r="G204" s="77"/>
      <c r="H204" s="77"/>
      <c r="I204" s="77"/>
      <c r="J204" s="77"/>
      <c r="K204" s="77"/>
      <c r="L204" s="77"/>
      <c r="M204" s="77"/>
      <c r="N204" s="77"/>
      <c r="O204" s="77"/>
      <c r="P204"/>
      <c r="Q204"/>
    </row>
    <row r="205" spans="7:17" x14ac:dyDescent="0.4">
      <c r="G205" s="77"/>
      <c r="H205" s="77"/>
      <c r="I205" s="77"/>
      <c r="J205" s="77"/>
      <c r="K205" s="77"/>
      <c r="L205" s="77"/>
      <c r="M205" s="77"/>
      <c r="N205" s="77"/>
      <c r="O205" s="77"/>
      <c r="P205"/>
      <c r="Q205"/>
    </row>
    <row r="206" spans="7:17" x14ac:dyDescent="0.4">
      <c r="G206" s="77"/>
      <c r="H206" s="77"/>
      <c r="I206" s="77"/>
      <c r="J206" s="77"/>
      <c r="K206" s="77"/>
      <c r="L206" s="77"/>
      <c r="M206" s="77"/>
      <c r="N206" s="77"/>
      <c r="O206" s="77"/>
      <c r="P206"/>
      <c r="Q206"/>
    </row>
    <row r="207" spans="7:17" x14ac:dyDescent="0.4">
      <c r="G207" s="77"/>
      <c r="H207" s="77"/>
      <c r="I207" s="77"/>
      <c r="J207" s="77"/>
      <c r="K207" s="77"/>
      <c r="L207" s="77"/>
      <c r="M207" s="77"/>
      <c r="N207" s="77"/>
      <c r="O207" s="77"/>
      <c r="P207"/>
      <c r="Q207"/>
    </row>
    <row r="208" spans="7:17" x14ac:dyDescent="0.4">
      <c r="G208" s="77"/>
      <c r="H208" s="77"/>
      <c r="I208" s="77"/>
      <c r="J208" s="77"/>
      <c r="K208" s="77"/>
      <c r="L208" s="77"/>
      <c r="M208" s="77"/>
      <c r="N208" s="77"/>
      <c r="O208" s="77"/>
      <c r="P208"/>
      <c r="Q208"/>
    </row>
    <row r="209" spans="7:17" x14ac:dyDescent="0.4">
      <c r="G209" s="77"/>
      <c r="H209" s="77"/>
      <c r="I209" s="77"/>
      <c r="J209" s="77"/>
      <c r="K209" s="77"/>
      <c r="L209" s="77"/>
      <c r="M209" s="77"/>
      <c r="N209" s="77"/>
      <c r="O209" s="77"/>
      <c r="P209"/>
      <c r="Q209"/>
    </row>
    <row r="210" spans="7:17" x14ac:dyDescent="0.4">
      <c r="G210" s="77"/>
      <c r="H210" s="77"/>
      <c r="I210" s="77"/>
      <c r="J210" s="77"/>
      <c r="K210" s="77"/>
      <c r="L210" s="77"/>
      <c r="M210" s="77"/>
      <c r="N210" s="77"/>
      <c r="O210" s="77"/>
      <c r="P210"/>
      <c r="Q210"/>
    </row>
    <row r="211" spans="7:17" x14ac:dyDescent="0.4">
      <c r="G211" s="77"/>
      <c r="H211" s="77"/>
      <c r="I211" s="77"/>
      <c r="J211" s="77"/>
      <c r="K211" s="77"/>
      <c r="L211" s="77"/>
      <c r="M211" s="77"/>
      <c r="N211" s="77"/>
      <c r="O211" s="77"/>
      <c r="P211"/>
      <c r="Q211"/>
    </row>
    <row r="212" spans="7:17" x14ac:dyDescent="0.4">
      <c r="G212" s="77"/>
      <c r="H212" s="77"/>
      <c r="I212" s="77"/>
      <c r="J212" s="77"/>
      <c r="K212" s="77"/>
      <c r="L212" s="77"/>
      <c r="M212" s="77"/>
      <c r="N212" s="77"/>
      <c r="O212" s="77"/>
      <c r="P212"/>
      <c r="Q212"/>
    </row>
    <row r="213" spans="7:17" x14ac:dyDescent="0.4">
      <c r="G213" s="77"/>
      <c r="H213" s="77"/>
      <c r="I213" s="77"/>
      <c r="J213" s="77"/>
      <c r="K213" s="77"/>
      <c r="L213" s="77"/>
      <c r="M213" s="77"/>
      <c r="N213" s="77"/>
      <c r="O213" s="77"/>
      <c r="P213"/>
      <c r="Q213"/>
    </row>
    <row r="214" spans="7:17" x14ac:dyDescent="0.4">
      <c r="G214" s="77"/>
      <c r="H214" s="77"/>
      <c r="I214" s="77"/>
      <c r="J214" s="77"/>
      <c r="K214" s="77"/>
      <c r="L214" s="77"/>
      <c r="M214" s="77"/>
      <c r="N214" s="77"/>
      <c r="O214" s="77"/>
      <c r="P214"/>
      <c r="Q214"/>
    </row>
    <row r="215" spans="7:17" x14ac:dyDescent="0.4">
      <c r="G215" s="77"/>
      <c r="H215" s="77"/>
      <c r="I215" s="77"/>
      <c r="J215" s="77"/>
      <c r="K215" s="77"/>
      <c r="L215" s="77"/>
      <c r="M215" s="77"/>
      <c r="N215" s="77"/>
      <c r="O215" s="77"/>
      <c r="P215"/>
      <c r="Q215"/>
    </row>
    <row r="216" spans="7:17" x14ac:dyDescent="0.4">
      <c r="G216" s="77"/>
      <c r="H216" s="77"/>
      <c r="I216" s="77"/>
      <c r="J216" s="77"/>
      <c r="K216" s="77"/>
      <c r="L216" s="77"/>
      <c r="M216" s="77"/>
      <c r="N216" s="77"/>
      <c r="O216" s="77"/>
      <c r="P216"/>
      <c r="Q216"/>
    </row>
    <row r="217" spans="7:17" x14ac:dyDescent="0.4">
      <c r="G217" s="77"/>
      <c r="H217" s="77"/>
      <c r="I217" s="77"/>
      <c r="J217" s="77"/>
      <c r="K217" s="77"/>
      <c r="L217" s="77"/>
      <c r="M217" s="77"/>
      <c r="N217" s="77"/>
      <c r="O217" s="77"/>
      <c r="P217"/>
      <c r="Q217"/>
    </row>
    <row r="218" spans="7:17" x14ac:dyDescent="0.4">
      <c r="G218" s="77"/>
      <c r="H218" s="77"/>
      <c r="I218" s="77"/>
      <c r="J218" s="77"/>
      <c r="K218" s="77"/>
      <c r="L218" s="77"/>
      <c r="M218" s="77"/>
      <c r="N218" s="77"/>
      <c r="O218" s="77"/>
      <c r="P218"/>
      <c r="Q218"/>
    </row>
    <row r="219" spans="7:17" x14ac:dyDescent="0.4">
      <c r="G219" s="77"/>
      <c r="H219" s="77"/>
      <c r="I219" s="77"/>
      <c r="J219" s="77"/>
      <c r="K219" s="77"/>
      <c r="L219" s="77"/>
      <c r="M219" s="77"/>
      <c r="N219" s="77"/>
      <c r="O219" s="77"/>
      <c r="P219"/>
      <c r="Q219"/>
    </row>
    <row r="220" spans="7:17" x14ac:dyDescent="0.4">
      <c r="G220" s="77"/>
      <c r="H220" s="77"/>
      <c r="I220" s="77"/>
      <c r="J220" s="77"/>
      <c r="K220" s="77"/>
      <c r="L220" s="77"/>
      <c r="M220" s="77"/>
      <c r="N220" s="77"/>
      <c r="O220" s="77"/>
      <c r="P220"/>
      <c r="Q220"/>
    </row>
    <row r="221" spans="7:17" x14ac:dyDescent="0.4">
      <c r="G221" s="77"/>
      <c r="H221" s="77"/>
      <c r="I221" s="77"/>
      <c r="J221" s="77"/>
      <c r="K221" s="77"/>
      <c r="L221" s="77"/>
      <c r="M221" s="77"/>
      <c r="N221" s="77"/>
      <c r="O221" s="77"/>
      <c r="P221"/>
      <c r="Q221"/>
    </row>
    <row r="222" spans="7:17" x14ac:dyDescent="0.4">
      <c r="G222" s="77"/>
      <c r="H222" s="77"/>
      <c r="I222" s="77"/>
      <c r="J222" s="77"/>
      <c r="K222" s="77"/>
      <c r="L222" s="77"/>
      <c r="M222" s="77"/>
      <c r="N222" s="77"/>
      <c r="O222" s="77"/>
      <c r="P222"/>
      <c r="Q222"/>
    </row>
    <row r="223" spans="7:17" x14ac:dyDescent="0.4">
      <c r="G223" s="77"/>
      <c r="H223" s="77"/>
      <c r="I223" s="77"/>
      <c r="J223" s="77"/>
      <c r="K223" s="77"/>
      <c r="L223" s="77"/>
      <c r="M223" s="77"/>
      <c r="N223" s="77"/>
      <c r="O223" s="77"/>
      <c r="P223"/>
      <c r="Q223"/>
    </row>
    <row r="224" spans="7:17" x14ac:dyDescent="0.4">
      <c r="G224" s="77"/>
      <c r="H224" s="77"/>
      <c r="I224" s="77"/>
      <c r="J224" s="77"/>
      <c r="K224" s="77"/>
      <c r="L224" s="77"/>
      <c r="M224" s="77"/>
      <c r="N224" s="77"/>
      <c r="O224" s="77"/>
      <c r="P224"/>
      <c r="Q224"/>
    </row>
    <row r="225" spans="7:17" x14ac:dyDescent="0.4">
      <c r="G225" s="77"/>
      <c r="H225" s="77"/>
      <c r="I225" s="77"/>
      <c r="J225" s="77"/>
      <c r="K225" s="77"/>
      <c r="L225" s="77"/>
      <c r="M225" s="77"/>
      <c r="N225" s="77"/>
      <c r="O225" s="77"/>
      <c r="P225"/>
      <c r="Q225"/>
    </row>
    <row r="226" spans="7:17" x14ac:dyDescent="0.4">
      <c r="G226" s="77"/>
      <c r="H226" s="77"/>
      <c r="I226" s="77"/>
      <c r="J226" s="77"/>
      <c r="K226" s="77"/>
      <c r="L226" s="77"/>
      <c r="M226" s="77"/>
      <c r="N226" s="77"/>
      <c r="O226" s="77"/>
      <c r="P226"/>
      <c r="Q226"/>
    </row>
    <row r="227" spans="7:17" x14ac:dyDescent="0.4">
      <c r="G227" s="77"/>
      <c r="H227" s="77"/>
      <c r="I227" s="77"/>
      <c r="J227" s="77"/>
      <c r="K227" s="77"/>
      <c r="L227" s="77"/>
      <c r="M227" s="77"/>
      <c r="N227" s="77"/>
      <c r="O227" s="77"/>
      <c r="P227"/>
      <c r="Q227"/>
    </row>
    <row r="228" spans="7:17" x14ac:dyDescent="0.4">
      <c r="G228" s="77"/>
      <c r="H228" s="77"/>
      <c r="I228" s="77"/>
      <c r="J228" s="77"/>
      <c r="K228" s="77"/>
      <c r="L228" s="77"/>
      <c r="M228" s="77"/>
      <c r="N228" s="77"/>
      <c r="O228" s="77"/>
      <c r="P228"/>
      <c r="Q228"/>
    </row>
    <row r="229" spans="7:17" x14ac:dyDescent="0.4">
      <c r="G229" s="77"/>
      <c r="H229" s="77"/>
      <c r="I229" s="77"/>
      <c r="J229" s="77"/>
      <c r="K229" s="77"/>
      <c r="L229" s="77"/>
      <c r="M229" s="77"/>
      <c r="N229" s="77"/>
      <c r="O229" s="77"/>
      <c r="P229"/>
      <c r="Q229"/>
    </row>
    <row r="230" spans="7:17" x14ac:dyDescent="0.4">
      <c r="G230" s="77"/>
      <c r="H230" s="77"/>
      <c r="I230" s="77"/>
      <c r="J230" s="77"/>
      <c r="K230" s="77"/>
      <c r="L230" s="77"/>
      <c r="M230" s="77"/>
      <c r="N230" s="77"/>
      <c r="O230" s="77"/>
      <c r="P230"/>
      <c r="Q230"/>
    </row>
    <row r="231" spans="7:17" x14ac:dyDescent="0.4">
      <c r="G231" s="77"/>
      <c r="H231" s="77"/>
      <c r="I231" s="77"/>
      <c r="J231" s="77"/>
      <c r="K231" s="77"/>
      <c r="L231" s="77"/>
      <c r="M231" s="77"/>
      <c r="N231" s="77"/>
      <c r="O231" s="77"/>
      <c r="P231"/>
      <c r="Q231"/>
    </row>
    <row r="232" spans="7:17" x14ac:dyDescent="0.4">
      <c r="G232" s="77"/>
      <c r="H232" s="77"/>
      <c r="I232" s="77"/>
      <c r="J232" s="77"/>
      <c r="K232" s="77"/>
      <c r="L232" s="77"/>
      <c r="M232" s="77"/>
      <c r="N232" s="77"/>
      <c r="O232" s="77"/>
      <c r="P232"/>
      <c r="Q232"/>
    </row>
    <row r="233" spans="7:17" x14ac:dyDescent="0.4">
      <c r="G233" s="77"/>
      <c r="H233" s="77"/>
      <c r="I233" s="77"/>
      <c r="J233" s="77"/>
      <c r="K233" s="77"/>
      <c r="L233" s="77"/>
      <c r="M233" s="77"/>
      <c r="N233" s="77"/>
      <c r="O233" s="77"/>
      <c r="P233"/>
      <c r="Q233"/>
    </row>
    <row r="234" spans="7:17" x14ac:dyDescent="0.4">
      <c r="G234" s="77"/>
      <c r="H234" s="77"/>
      <c r="I234" s="77"/>
      <c r="J234" s="77"/>
      <c r="K234" s="77"/>
      <c r="L234" s="77"/>
      <c r="M234" s="77"/>
      <c r="N234" s="77"/>
      <c r="O234" s="77"/>
      <c r="P234"/>
      <c r="Q234"/>
    </row>
    <row r="235" spans="7:17" x14ac:dyDescent="0.4">
      <c r="G235" s="77"/>
      <c r="H235" s="77"/>
      <c r="I235" s="77"/>
      <c r="J235" s="77"/>
      <c r="K235" s="77"/>
      <c r="L235" s="77"/>
      <c r="M235" s="77"/>
      <c r="N235" s="77"/>
      <c r="O235" s="77"/>
      <c r="P235"/>
      <c r="Q235"/>
    </row>
    <row r="236" spans="7:17" x14ac:dyDescent="0.4">
      <c r="G236" s="77"/>
      <c r="H236" s="77"/>
      <c r="I236" s="77"/>
      <c r="J236" s="77"/>
      <c r="K236" s="77"/>
      <c r="L236" s="77"/>
      <c r="M236" s="77"/>
      <c r="N236" s="77"/>
      <c r="O236" s="77"/>
      <c r="P236"/>
      <c r="Q236"/>
    </row>
    <row r="237" spans="7:17" x14ac:dyDescent="0.4">
      <c r="G237" s="77"/>
      <c r="H237" s="77"/>
      <c r="I237" s="77"/>
      <c r="J237" s="77"/>
      <c r="K237" s="77"/>
      <c r="L237" s="77"/>
      <c r="M237" s="77"/>
      <c r="N237" s="77"/>
      <c r="O237" s="77"/>
      <c r="P237"/>
      <c r="Q237"/>
    </row>
    <row r="238" spans="7:17" x14ac:dyDescent="0.4">
      <c r="G238" s="77"/>
      <c r="H238" s="77"/>
      <c r="I238" s="77"/>
      <c r="J238" s="77"/>
      <c r="K238" s="77"/>
      <c r="L238" s="77"/>
      <c r="M238" s="77"/>
      <c r="N238" s="77"/>
      <c r="O238" s="77"/>
      <c r="P238"/>
      <c r="Q238"/>
    </row>
    <row r="239" spans="7:17" x14ac:dyDescent="0.4">
      <c r="G239" s="77"/>
      <c r="H239" s="77"/>
      <c r="I239" s="77"/>
      <c r="J239" s="77"/>
      <c r="K239" s="77"/>
      <c r="L239" s="77"/>
      <c r="M239" s="77"/>
      <c r="N239" s="77"/>
      <c r="O239" s="77"/>
      <c r="P239"/>
      <c r="Q239"/>
    </row>
    <row r="240" spans="7:17" x14ac:dyDescent="0.4">
      <c r="G240" s="77"/>
      <c r="H240" s="77"/>
      <c r="I240" s="77"/>
      <c r="J240" s="77"/>
      <c r="K240" s="77"/>
      <c r="L240" s="77"/>
      <c r="M240" s="77"/>
      <c r="N240" s="77"/>
      <c r="O240" s="77"/>
      <c r="P240"/>
      <c r="Q240"/>
    </row>
    <row r="241" spans="7:17" x14ac:dyDescent="0.4">
      <c r="G241" s="77"/>
      <c r="H241" s="77"/>
      <c r="I241" s="77"/>
      <c r="J241" s="77"/>
      <c r="K241" s="77"/>
      <c r="L241" s="77"/>
      <c r="M241" s="77"/>
      <c r="N241" s="77"/>
      <c r="O241" s="77"/>
      <c r="P241"/>
      <c r="Q241"/>
    </row>
    <row r="242" spans="7:17" x14ac:dyDescent="0.4">
      <c r="G242" s="77"/>
      <c r="H242" s="77"/>
      <c r="I242" s="77"/>
      <c r="J242" s="77"/>
      <c r="K242" s="77"/>
      <c r="L242" s="77"/>
      <c r="M242" s="77"/>
      <c r="N242" s="77"/>
      <c r="O242" s="77"/>
      <c r="P242"/>
      <c r="Q242"/>
    </row>
    <row r="243" spans="7:17" x14ac:dyDescent="0.4">
      <c r="G243" s="77"/>
      <c r="H243" s="77"/>
      <c r="I243" s="77"/>
      <c r="J243" s="77"/>
      <c r="K243" s="77"/>
      <c r="L243" s="77"/>
      <c r="M243" s="77"/>
      <c r="N243" s="77"/>
      <c r="O243" s="77"/>
      <c r="P243"/>
      <c r="Q243"/>
    </row>
    <row r="244" spans="7:17" x14ac:dyDescent="0.4">
      <c r="G244" s="77"/>
      <c r="H244" s="77"/>
      <c r="I244" s="77"/>
      <c r="J244" s="77"/>
      <c r="K244" s="77"/>
      <c r="L244" s="77"/>
      <c r="M244" s="77"/>
      <c r="N244" s="77"/>
      <c r="O244" s="77"/>
      <c r="P244"/>
      <c r="Q244"/>
    </row>
    <row r="245" spans="7:17" x14ac:dyDescent="0.4">
      <c r="G245" s="77"/>
      <c r="H245" s="77"/>
      <c r="I245" s="77"/>
      <c r="J245" s="77"/>
      <c r="K245" s="77"/>
      <c r="L245" s="77"/>
      <c r="M245" s="77"/>
      <c r="N245" s="77"/>
      <c r="O245" s="77"/>
      <c r="P245"/>
      <c r="Q245"/>
    </row>
    <row r="246" spans="7:17" x14ac:dyDescent="0.4">
      <c r="G246" s="77"/>
      <c r="H246" s="77"/>
      <c r="I246" s="77"/>
      <c r="J246" s="77"/>
      <c r="K246" s="77"/>
      <c r="L246" s="77"/>
      <c r="M246" s="77"/>
      <c r="N246" s="77"/>
      <c r="O246" s="77"/>
      <c r="P246"/>
      <c r="Q246"/>
    </row>
    <row r="247" spans="7:17" x14ac:dyDescent="0.4">
      <c r="G247" s="77"/>
      <c r="H247" s="77"/>
      <c r="I247" s="77"/>
      <c r="J247" s="77"/>
      <c r="K247" s="77"/>
      <c r="L247" s="77"/>
      <c r="M247" s="77"/>
      <c r="N247" s="77"/>
      <c r="O247" s="77"/>
      <c r="P247"/>
      <c r="Q247"/>
    </row>
    <row r="248" spans="7:17" x14ac:dyDescent="0.4">
      <c r="G248" s="77"/>
      <c r="H248" s="77"/>
      <c r="I248" s="77"/>
      <c r="J248" s="77"/>
      <c r="K248" s="77"/>
      <c r="L248" s="77"/>
      <c r="M248" s="77"/>
      <c r="N248" s="77"/>
      <c r="O248" s="77"/>
      <c r="P248"/>
      <c r="Q248"/>
    </row>
    <row r="249" spans="7:17" x14ac:dyDescent="0.4">
      <c r="G249" s="77"/>
      <c r="H249" s="77"/>
      <c r="I249" s="77"/>
      <c r="J249" s="77"/>
      <c r="K249" s="77"/>
      <c r="L249" s="77"/>
      <c r="M249" s="77"/>
      <c r="N249" s="77"/>
      <c r="O249" s="77"/>
      <c r="P249"/>
      <c r="Q249"/>
    </row>
    <row r="250" spans="7:17" x14ac:dyDescent="0.4">
      <c r="G250" s="77"/>
      <c r="H250" s="77"/>
      <c r="I250" s="77"/>
      <c r="J250" s="77"/>
      <c r="K250" s="77"/>
      <c r="L250" s="77"/>
      <c r="M250" s="77"/>
      <c r="N250" s="77"/>
      <c r="O250" s="77"/>
      <c r="P250"/>
      <c r="Q250"/>
    </row>
    <row r="251" spans="7:17" x14ac:dyDescent="0.4">
      <c r="G251" s="77"/>
      <c r="H251" s="77"/>
      <c r="I251" s="77"/>
      <c r="J251" s="77"/>
      <c r="K251" s="77"/>
      <c r="L251" s="77"/>
      <c r="M251" s="77"/>
      <c r="N251" s="77"/>
      <c r="O251" s="77"/>
      <c r="P251"/>
      <c r="Q251"/>
    </row>
    <row r="252" spans="7:17" x14ac:dyDescent="0.4">
      <c r="G252" s="77"/>
      <c r="H252" s="77"/>
      <c r="I252" s="77"/>
      <c r="J252" s="77"/>
      <c r="K252" s="77"/>
      <c r="L252" s="77"/>
      <c r="M252" s="77"/>
      <c r="N252" s="77"/>
      <c r="O252" s="77"/>
      <c r="P252"/>
      <c r="Q252"/>
    </row>
    <row r="253" spans="7:17" x14ac:dyDescent="0.4">
      <c r="G253" s="77"/>
      <c r="H253" s="77"/>
      <c r="I253" s="77"/>
      <c r="J253" s="77"/>
      <c r="K253" s="77"/>
      <c r="L253" s="77"/>
      <c r="M253" s="77"/>
      <c r="N253" s="77"/>
      <c r="O253" s="77"/>
      <c r="P253"/>
      <c r="Q253"/>
    </row>
    <row r="254" spans="7:17" x14ac:dyDescent="0.4">
      <c r="G254" s="77"/>
      <c r="H254" s="77"/>
      <c r="I254" s="77"/>
      <c r="J254" s="77"/>
      <c r="K254" s="77"/>
      <c r="L254" s="77"/>
      <c r="M254" s="77"/>
      <c r="N254" s="77"/>
      <c r="O254" s="77"/>
      <c r="P254"/>
      <c r="Q254"/>
    </row>
    <row r="255" spans="7:17" x14ac:dyDescent="0.4">
      <c r="G255" s="77"/>
      <c r="H255" s="77"/>
      <c r="I255" s="77"/>
      <c r="J255" s="77"/>
      <c r="K255" s="77"/>
      <c r="L255" s="77"/>
      <c r="M255" s="77"/>
      <c r="N255" s="77"/>
      <c r="O255" s="77"/>
      <c r="P255"/>
      <c r="Q255"/>
    </row>
    <row r="256" spans="7:17" x14ac:dyDescent="0.4">
      <c r="G256" s="77"/>
      <c r="H256" s="77"/>
      <c r="I256" s="77"/>
      <c r="J256" s="77"/>
      <c r="K256" s="77"/>
      <c r="L256" s="77"/>
      <c r="M256" s="77"/>
      <c r="N256" s="77"/>
      <c r="O256" s="77"/>
      <c r="P256"/>
      <c r="Q256"/>
    </row>
    <row r="257" spans="7:17" x14ac:dyDescent="0.4">
      <c r="G257" s="77"/>
      <c r="H257" s="77"/>
      <c r="I257" s="77"/>
      <c r="J257" s="77"/>
      <c r="K257" s="77"/>
      <c r="L257" s="77"/>
      <c r="M257" s="77"/>
      <c r="N257" s="77"/>
      <c r="O257" s="77"/>
      <c r="P257"/>
      <c r="Q257"/>
    </row>
    <row r="258" spans="7:17" x14ac:dyDescent="0.4">
      <c r="G258" s="77"/>
      <c r="H258" s="77"/>
      <c r="I258" s="77"/>
      <c r="J258" s="77"/>
      <c r="K258" s="77"/>
      <c r="L258" s="77"/>
      <c r="M258" s="77"/>
      <c r="N258" s="77"/>
      <c r="O258" s="77"/>
      <c r="P258"/>
      <c r="Q258"/>
    </row>
    <row r="259" spans="7:17" x14ac:dyDescent="0.4">
      <c r="G259" s="77"/>
      <c r="H259" s="77"/>
      <c r="I259" s="77"/>
      <c r="J259" s="77"/>
      <c r="K259" s="77"/>
      <c r="L259" s="77"/>
      <c r="M259" s="77"/>
      <c r="N259" s="77"/>
      <c r="O259" s="77"/>
      <c r="P259"/>
      <c r="Q259"/>
    </row>
    <row r="260" spans="7:17" x14ac:dyDescent="0.4">
      <c r="G260" s="77"/>
      <c r="H260" s="77"/>
      <c r="I260" s="77"/>
      <c r="J260" s="77"/>
      <c r="K260" s="77"/>
      <c r="L260" s="77"/>
      <c r="M260" s="77"/>
      <c r="N260" s="77"/>
      <c r="O260" s="77"/>
      <c r="P260"/>
      <c r="Q260"/>
    </row>
    <row r="261" spans="7:17" x14ac:dyDescent="0.4">
      <c r="G261" s="77"/>
      <c r="H261" s="77"/>
      <c r="I261" s="77"/>
      <c r="J261" s="77"/>
      <c r="K261" s="77"/>
      <c r="L261" s="77"/>
      <c r="M261" s="77"/>
      <c r="N261" s="77"/>
      <c r="O261" s="77"/>
      <c r="P261"/>
      <c r="Q261"/>
    </row>
    <row r="262" spans="7:17" x14ac:dyDescent="0.4">
      <c r="G262" s="77"/>
      <c r="H262" s="77"/>
      <c r="I262" s="77"/>
      <c r="J262" s="77"/>
      <c r="K262" s="77"/>
      <c r="L262" s="77"/>
      <c r="M262" s="77"/>
      <c r="N262" s="77"/>
      <c r="O262" s="77"/>
      <c r="P262"/>
      <c r="Q262"/>
    </row>
    <row r="263" spans="7:17" x14ac:dyDescent="0.4">
      <c r="G263" s="77"/>
      <c r="H263" s="77"/>
      <c r="I263" s="77"/>
      <c r="J263" s="77"/>
      <c r="K263" s="77"/>
      <c r="L263" s="77"/>
      <c r="M263" s="77"/>
      <c r="N263" s="77"/>
      <c r="O263" s="77"/>
      <c r="P263"/>
      <c r="Q263"/>
    </row>
    <row r="264" spans="7:17" x14ac:dyDescent="0.4">
      <c r="G264" s="77"/>
      <c r="H264" s="77"/>
      <c r="I264" s="77"/>
      <c r="J264" s="77"/>
      <c r="K264" s="77"/>
      <c r="L264" s="77"/>
      <c r="M264" s="77"/>
      <c r="N264" s="77"/>
      <c r="O264" s="77"/>
      <c r="P264"/>
      <c r="Q264"/>
    </row>
    <row r="265" spans="7:17" x14ac:dyDescent="0.4">
      <c r="G265" s="77"/>
      <c r="H265" s="77"/>
      <c r="I265" s="77"/>
      <c r="J265" s="77"/>
      <c r="K265" s="77"/>
      <c r="L265" s="77"/>
      <c r="M265" s="77"/>
      <c r="N265" s="77"/>
      <c r="O265" s="77"/>
      <c r="P265"/>
      <c r="Q265"/>
    </row>
    <row r="266" spans="7:17" x14ac:dyDescent="0.4">
      <c r="G266" s="77"/>
      <c r="H266" s="77"/>
      <c r="I266" s="77"/>
      <c r="J266" s="77"/>
      <c r="K266" s="77"/>
      <c r="L266" s="77"/>
      <c r="M266" s="77"/>
      <c r="N266" s="77"/>
      <c r="O266" s="77"/>
      <c r="P266"/>
      <c r="Q266"/>
    </row>
    <row r="267" spans="7:17" x14ac:dyDescent="0.4">
      <c r="G267" s="77"/>
      <c r="H267" s="77"/>
      <c r="I267" s="77"/>
      <c r="J267" s="77"/>
      <c r="K267" s="77"/>
      <c r="L267" s="77"/>
      <c r="M267" s="77"/>
      <c r="N267" s="77"/>
      <c r="O267" s="77"/>
      <c r="P267"/>
      <c r="Q267"/>
    </row>
    <row r="268" spans="7:17" x14ac:dyDescent="0.4">
      <c r="G268" s="77"/>
      <c r="H268" s="77"/>
      <c r="I268" s="77"/>
      <c r="J268" s="77"/>
      <c r="K268" s="77"/>
      <c r="L268" s="77"/>
      <c r="M268" s="77"/>
      <c r="N268" s="77"/>
      <c r="O268" s="77"/>
      <c r="P268"/>
      <c r="Q268"/>
    </row>
    <row r="269" spans="7:17" x14ac:dyDescent="0.4">
      <c r="G269" s="77"/>
      <c r="H269" s="77"/>
      <c r="I269" s="77"/>
      <c r="J269" s="77"/>
      <c r="K269" s="77"/>
      <c r="L269" s="77"/>
      <c r="M269" s="77"/>
      <c r="N269" s="77"/>
      <c r="O269" s="77"/>
      <c r="P269"/>
      <c r="Q269"/>
    </row>
    <row r="270" spans="7:17" x14ac:dyDescent="0.4">
      <c r="G270" s="77"/>
      <c r="H270" s="77"/>
      <c r="I270" s="77"/>
      <c r="J270" s="77"/>
      <c r="K270" s="77"/>
      <c r="L270" s="77"/>
      <c r="M270" s="77"/>
      <c r="N270" s="77"/>
      <c r="O270" s="77"/>
      <c r="P270"/>
      <c r="Q270"/>
    </row>
    <row r="271" spans="7:17" x14ac:dyDescent="0.4">
      <c r="G271" s="77"/>
      <c r="H271" s="77"/>
      <c r="I271" s="77"/>
      <c r="J271" s="77"/>
      <c r="K271" s="77"/>
      <c r="L271" s="77"/>
      <c r="M271" s="77"/>
      <c r="N271" s="77"/>
      <c r="O271" s="77"/>
      <c r="P271"/>
      <c r="Q271"/>
    </row>
    <row r="272" spans="7:17" x14ac:dyDescent="0.4">
      <c r="G272" s="77"/>
      <c r="H272" s="77"/>
      <c r="I272" s="77"/>
      <c r="J272" s="77"/>
      <c r="K272" s="77"/>
      <c r="L272" s="77"/>
      <c r="M272" s="77"/>
      <c r="N272" s="77"/>
      <c r="O272" s="77"/>
      <c r="P272"/>
      <c r="Q272"/>
    </row>
    <row r="273" spans="7:17" x14ac:dyDescent="0.4">
      <c r="G273" s="77"/>
      <c r="H273" s="77"/>
      <c r="I273" s="77"/>
      <c r="J273" s="77"/>
      <c r="K273" s="77"/>
      <c r="L273" s="77"/>
      <c r="M273" s="77"/>
      <c r="N273" s="77"/>
      <c r="O273" s="77"/>
      <c r="P273"/>
      <c r="Q273"/>
    </row>
    <row r="274" spans="7:17" x14ac:dyDescent="0.4">
      <c r="G274" s="77"/>
      <c r="H274" s="77"/>
      <c r="I274" s="77"/>
      <c r="J274" s="77"/>
      <c r="K274" s="77"/>
      <c r="L274" s="77"/>
      <c r="M274" s="77"/>
      <c r="N274" s="77"/>
      <c r="O274" s="77"/>
      <c r="P274"/>
      <c r="Q274"/>
    </row>
    <row r="275" spans="7:17" x14ac:dyDescent="0.4">
      <c r="G275" s="77"/>
      <c r="H275" s="77"/>
      <c r="I275" s="77"/>
      <c r="J275" s="77"/>
      <c r="K275" s="77"/>
      <c r="L275" s="77"/>
      <c r="M275" s="77"/>
      <c r="N275" s="77"/>
      <c r="O275" s="77"/>
      <c r="P275"/>
      <c r="Q275"/>
    </row>
    <row r="276" spans="7:17" x14ac:dyDescent="0.4">
      <c r="G276" s="77"/>
      <c r="H276" s="77"/>
      <c r="I276" s="77"/>
      <c r="J276" s="77"/>
      <c r="K276" s="77"/>
      <c r="L276" s="77"/>
      <c r="M276" s="77"/>
      <c r="N276" s="77"/>
      <c r="O276" s="77"/>
      <c r="P276"/>
      <c r="Q276"/>
    </row>
    <row r="277" spans="7:17" x14ac:dyDescent="0.4">
      <c r="G277" s="77"/>
      <c r="H277" s="77"/>
      <c r="I277" s="77"/>
      <c r="J277" s="77"/>
      <c r="K277" s="77"/>
      <c r="L277" s="77"/>
      <c r="M277" s="77"/>
      <c r="N277" s="77"/>
      <c r="O277" s="77"/>
      <c r="P277"/>
      <c r="Q277"/>
    </row>
    <row r="278" spans="7:17" x14ac:dyDescent="0.4">
      <c r="G278" s="77"/>
      <c r="H278" s="77"/>
      <c r="I278" s="77"/>
      <c r="J278" s="77"/>
      <c r="K278" s="77"/>
      <c r="L278" s="77"/>
      <c r="M278" s="77"/>
      <c r="N278" s="77"/>
      <c r="O278" s="77"/>
      <c r="P278"/>
      <c r="Q278"/>
    </row>
    <row r="279" spans="7:17" x14ac:dyDescent="0.4">
      <c r="G279" s="77"/>
      <c r="H279" s="77"/>
      <c r="I279" s="77"/>
      <c r="J279" s="77"/>
      <c r="K279" s="77"/>
      <c r="L279" s="77"/>
      <c r="M279" s="77"/>
      <c r="N279" s="77"/>
      <c r="O279" s="77"/>
      <c r="P279"/>
      <c r="Q279"/>
    </row>
    <row r="280" spans="7:17" x14ac:dyDescent="0.4">
      <c r="G280" s="77"/>
      <c r="H280" s="77"/>
      <c r="I280" s="77"/>
      <c r="J280" s="77"/>
      <c r="K280" s="77"/>
      <c r="L280" s="77"/>
      <c r="M280" s="77"/>
      <c r="N280" s="77"/>
      <c r="O280" s="77"/>
      <c r="P280"/>
      <c r="Q280"/>
    </row>
    <row r="281" spans="7:17" x14ac:dyDescent="0.4">
      <c r="G281" s="77"/>
      <c r="H281" s="77"/>
      <c r="I281" s="77"/>
      <c r="J281" s="77"/>
      <c r="K281" s="77"/>
      <c r="L281" s="77"/>
      <c r="M281" s="77"/>
      <c r="N281" s="77"/>
      <c r="O281" s="77"/>
      <c r="P281"/>
      <c r="Q281"/>
    </row>
    <row r="282" spans="7:17" x14ac:dyDescent="0.4">
      <c r="G282" s="77"/>
      <c r="H282" s="77"/>
      <c r="I282" s="77"/>
      <c r="J282" s="77"/>
      <c r="K282" s="77"/>
      <c r="L282" s="77"/>
      <c r="M282" s="77"/>
      <c r="N282" s="77"/>
      <c r="O282" s="77"/>
      <c r="P282"/>
      <c r="Q282"/>
    </row>
    <row r="283" spans="7:17" x14ac:dyDescent="0.4">
      <c r="G283" s="77"/>
      <c r="H283" s="77"/>
      <c r="I283" s="77"/>
      <c r="J283" s="77"/>
      <c r="K283" s="77"/>
      <c r="L283" s="77"/>
      <c r="M283" s="77"/>
      <c r="N283" s="77"/>
      <c r="O283" s="77"/>
      <c r="P283"/>
      <c r="Q283"/>
    </row>
    <row r="284" spans="7:17" x14ac:dyDescent="0.4">
      <c r="G284" s="77"/>
      <c r="H284" s="77"/>
      <c r="I284" s="77"/>
      <c r="J284" s="77"/>
      <c r="K284" s="77"/>
      <c r="L284" s="77"/>
      <c r="M284" s="77"/>
      <c r="N284" s="77"/>
      <c r="O284" s="77"/>
      <c r="P284"/>
      <c r="Q284"/>
    </row>
    <row r="285" spans="7:17" x14ac:dyDescent="0.4">
      <c r="G285" s="77"/>
      <c r="H285" s="77"/>
      <c r="I285" s="77"/>
      <c r="J285" s="77"/>
      <c r="K285" s="77"/>
      <c r="L285" s="77"/>
      <c r="M285" s="77"/>
      <c r="N285" s="77"/>
      <c r="O285" s="77"/>
      <c r="P285"/>
      <c r="Q285"/>
    </row>
    <row r="286" spans="7:17" x14ac:dyDescent="0.4">
      <c r="G286" s="77"/>
      <c r="H286" s="77"/>
      <c r="I286" s="77"/>
      <c r="J286" s="77"/>
      <c r="K286" s="77"/>
      <c r="L286" s="77"/>
      <c r="M286" s="77"/>
      <c r="N286" s="77"/>
      <c r="O286" s="77"/>
      <c r="P286"/>
      <c r="Q286"/>
    </row>
    <row r="287" spans="7:17" x14ac:dyDescent="0.4">
      <c r="G287" s="77"/>
      <c r="H287" s="77"/>
      <c r="I287" s="77"/>
      <c r="J287" s="77"/>
      <c r="K287" s="77"/>
      <c r="L287" s="77"/>
      <c r="M287" s="77"/>
      <c r="N287" s="77"/>
      <c r="O287" s="77"/>
      <c r="P287"/>
      <c r="Q287"/>
    </row>
    <row r="288" spans="7:17" x14ac:dyDescent="0.4">
      <c r="G288" s="77"/>
      <c r="H288" s="77"/>
      <c r="I288" s="77"/>
      <c r="J288" s="77"/>
      <c r="K288" s="77"/>
      <c r="L288" s="77"/>
      <c r="M288" s="77"/>
      <c r="N288" s="77"/>
      <c r="O288" s="77"/>
      <c r="P288"/>
      <c r="Q288"/>
    </row>
    <row r="289" spans="7:17" x14ac:dyDescent="0.4">
      <c r="G289" s="77"/>
      <c r="H289" s="77"/>
      <c r="I289" s="77"/>
      <c r="J289" s="77"/>
      <c r="K289" s="77"/>
      <c r="L289" s="77"/>
      <c r="M289" s="77"/>
      <c r="N289" s="77"/>
      <c r="O289" s="77"/>
      <c r="P289"/>
      <c r="Q289"/>
    </row>
    <row r="290" spans="7:17" x14ac:dyDescent="0.4">
      <c r="G290" s="77"/>
      <c r="H290" s="77"/>
      <c r="I290" s="77"/>
      <c r="J290" s="77"/>
      <c r="K290" s="77"/>
      <c r="L290" s="77"/>
      <c r="M290" s="77"/>
      <c r="N290" s="77"/>
      <c r="O290" s="77"/>
      <c r="P290"/>
      <c r="Q290"/>
    </row>
    <row r="291" spans="7:17" x14ac:dyDescent="0.4">
      <c r="G291" s="77"/>
      <c r="H291" s="77"/>
      <c r="I291" s="77"/>
      <c r="J291" s="77"/>
      <c r="K291" s="77"/>
      <c r="L291" s="77"/>
      <c r="M291" s="77"/>
      <c r="N291" s="77"/>
      <c r="O291" s="77"/>
      <c r="P291"/>
      <c r="Q291"/>
    </row>
    <row r="292" spans="7:17" x14ac:dyDescent="0.4">
      <c r="G292" s="77"/>
      <c r="H292" s="77"/>
      <c r="I292" s="77"/>
      <c r="J292" s="77"/>
      <c r="K292" s="77"/>
      <c r="L292" s="77"/>
      <c r="M292" s="77"/>
      <c r="N292" s="77"/>
      <c r="O292" s="77"/>
      <c r="P292"/>
      <c r="Q292"/>
    </row>
    <row r="293" spans="7:17" x14ac:dyDescent="0.4">
      <c r="G293" s="77"/>
      <c r="H293" s="77"/>
      <c r="I293" s="77"/>
      <c r="J293" s="77"/>
      <c r="K293" s="77"/>
      <c r="L293" s="77"/>
      <c r="M293" s="77"/>
      <c r="N293" s="77"/>
      <c r="O293" s="77"/>
      <c r="P293"/>
      <c r="Q293"/>
    </row>
    <row r="294" spans="7:17" x14ac:dyDescent="0.4">
      <c r="G294" s="77"/>
      <c r="H294" s="77"/>
      <c r="I294" s="77"/>
      <c r="J294" s="77"/>
      <c r="K294" s="77"/>
      <c r="L294" s="77"/>
      <c r="M294" s="77"/>
      <c r="N294" s="77"/>
      <c r="O294" s="77"/>
      <c r="P294"/>
      <c r="Q294"/>
    </row>
    <row r="295" spans="7:17" x14ac:dyDescent="0.4">
      <c r="G295" s="77"/>
      <c r="H295" s="77"/>
      <c r="I295" s="77"/>
      <c r="J295" s="77"/>
      <c r="K295" s="77"/>
      <c r="L295" s="77"/>
      <c r="M295" s="77"/>
      <c r="N295" s="77"/>
      <c r="O295" s="77"/>
      <c r="P295"/>
      <c r="Q295"/>
    </row>
    <row r="296" spans="7:17" x14ac:dyDescent="0.4">
      <c r="G296" s="77"/>
      <c r="H296" s="77"/>
      <c r="I296" s="77"/>
      <c r="J296" s="77"/>
      <c r="K296" s="77"/>
      <c r="L296" s="77"/>
      <c r="M296" s="77"/>
      <c r="N296" s="77"/>
      <c r="O296" s="77"/>
      <c r="P296"/>
      <c r="Q296"/>
    </row>
    <row r="297" spans="7:17" x14ac:dyDescent="0.4">
      <c r="G297" s="77"/>
      <c r="H297" s="77"/>
      <c r="I297" s="77"/>
      <c r="J297" s="77"/>
      <c r="K297" s="77"/>
      <c r="L297" s="77"/>
      <c r="M297" s="77"/>
      <c r="N297" s="77"/>
      <c r="O297" s="77"/>
      <c r="P297"/>
      <c r="Q297"/>
    </row>
    <row r="298" spans="7:17" x14ac:dyDescent="0.4">
      <c r="G298" s="77"/>
      <c r="H298" s="77"/>
      <c r="I298" s="77"/>
      <c r="J298" s="77"/>
      <c r="K298" s="77"/>
      <c r="L298" s="77"/>
      <c r="M298" s="77"/>
      <c r="N298" s="77"/>
      <c r="O298" s="77"/>
      <c r="P298"/>
      <c r="Q298"/>
    </row>
    <row r="299" spans="7:17" x14ac:dyDescent="0.4">
      <c r="G299" s="77"/>
      <c r="H299" s="77"/>
      <c r="I299" s="77"/>
      <c r="J299" s="77"/>
      <c r="K299" s="77"/>
      <c r="L299" s="77"/>
      <c r="M299" s="77"/>
      <c r="N299" s="77"/>
      <c r="O299" s="77"/>
      <c r="P299"/>
      <c r="Q299"/>
    </row>
    <row r="300" spans="7:17" x14ac:dyDescent="0.4">
      <c r="G300" s="77"/>
      <c r="H300" s="77"/>
      <c r="I300" s="77"/>
      <c r="J300" s="77"/>
      <c r="K300" s="77"/>
      <c r="L300" s="77"/>
      <c r="M300" s="77"/>
      <c r="N300" s="77"/>
      <c r="O300" s="77"/>
      <c r="P300"/>
      <c r="Q300"/>
    </row>
    <row r="301" spans="7:17" x14ac:dyDescent="0.4">
      <c r="G301" s="77"/>
      <c r="H301" s="77"/>
      <c r="I301" s="77"/>
      <c r="J301" s="77"/>
      <c r="K301" s="77"/>
      <c r="L301" s="77"/>
      <c r="M301" s="77"/>
      <c r="N301" s="77"/>
      <c r="O301" s="77"/>
      <c r="P301"/>
      <c r="Q301"/>
    </row>
    <row r="302" spans="7:17" x14ac:dyDescent="0.4">
      <c r="G302" s="77"/>
      <c r="H302" s="77"/>
      <c r="I302" s="77"/>
      <c r="J302" s="77"/>
      <c r="K302" s="77"/>
      <c r="L302" s="77"/>
      <c r="M302" s="77"/>
      <c r="N302" s="77"/>
      <c r="O302" s="77"/>
      <c r="P302"/>
      <c r="Q302"/>
    </row>
    <row r="303" spans="7:17" x14ac:dyDescent="0.4">
      <c r="G303" s="77"/>
      <c r="H303" s="77"/>
      <c r="I303" s="77"/>
      <c r="J303" s="77"/>
      <c r="K303" s="77"/>
      <c r="L303" s="77"/>
      <c r="M303" s="77"/>
      <c r="N303" s="77"/>
      <c r="O303" s="77"/>
      <c r="P303"/>
      <c r="Q303"/>
    </row>
    <row r="304" spans="7:17" x14ac:dyDescent="0.4">
      <c r="G304" s="77"/>
      <c r="H304" s="77"/>
      <c r="I304" s="77"/>
      <c r="J304" s="77"/>
      <c r="K304" s="77"/>
      <c r="L304" s="77"/>
      <c r="M304" s="77"/>
      <c r="N304" s="77"/>
      <c r="O304" s="77"/>
      <c r="P304"/>
      <c r="Q304"/>
    </row>
    <row r="305" spans="7:17" x14ac:dyDescent="0.4">
      <c r="G305" s="77"/>
      <c r="H305" s="77"/>
      <c r="I305" s="77"/>
      <c r="J305" s="77"/>
      <c r="K305" s="77"/>
      <c r="L305" s="77"/>
      <c r="M305" s="77"/>
      <c r="N305" s="77"/>
      <c r="O305" s="77"/>
      <c r="P305"/>
      <c r="Q305"/>
    </row>
    <row r="306" spans="7:17" x14ac:dyDescent="0.4">
      <c r="G306" s="77"/>
      <c r="H306" s="77"/>
      <c r="I306" s="77"/>
      <c r="J306" s="77"/>
      <c r="K306" s="77"/>
      <c r="L306" s="77"/>
      <c r="M306" s="77"/>
      <c r="N306" s="77"/>
      <c r="O306" s="77"/>
      <c r="P306"/>
      <c r="Q306"/>
    </row>
    <row r="307" spans="7:17" x14ac:dyDescent="0.4">
      <c r="G307" s="77"/>
      <c r="H307" s="77"/>
      <c r="I307" s="77"/>
      <c r="J307" s="77"/>
      <c r="K307" s="77"/>
      <c r="L307" s="77"/>
      <c r="M307" s="77"/>
      <c r="N307" s="77"/>
      <c r="O307" s="77"/>
      <c r="P307"/>
      <c r="Q307"/>
    </row>
    <row r="308" spans="7:17" x14ac:dyDescent="0.4">
      <c r="G308" s="77"/>
      <c r="H308" s="77"/>
      <c r="I308" s="77"/>
      <c r="J308" s="77"/>
      <c r="K308" s="77"/>
      <c r="L308" s="77"/>
      <c r="M308" s="77"/>
      <c r="N308" s="77"/>
      <c r="O308" s="77"/>
      <c r="P308"/>
      <c r="Q308"/>
    </row>
    <row r="309" spans="7:17" x14ac:dyDescent="0.4">
      <c r="G309" s="77"/>
      <c r="H309" s="77"/>
      <c r="I309" s="77"/>
      <c r="J309" s="77"/>
      <c r="K309" s="77"/>
      <c r="L309" s="77"/>
      <c r="M309" s="77"/>
      <c r="N309" s="77"/>
      <c r="O309" s="77"/>
      <c r="P309"/>
      <c r="Q309"/>
    </row>
    <row r="310" spans="7:17" x14ac:dyDescent="0.4">
      <c r="G310" s="77"/>
      <c r="H310" s="77"/>
      <c r="I310" s="77"/>
      <c r="J310" s="77"/>
      <c r="K310" s="77"/>
      <c r="L310" s="77"/>
      <c r="M310" s="77"/>
      <c r="N310" s="77"/>
      <c r="O310" s="77"/>
      <c r="P310"/>
      <c r="Q310"/>
    </row>
    <row r="311" spans="7:17" x14ac:dyDescent="0.4">
      <c r="G311" s="77"/>
      <c r="H311" s="77"/>
      <c r="I311" s="77"/>
      <c r="J311" s="77"/>
      <c r="K311" s="77"/>
      <c r="L311" s="77"/>
      <c r="M311" s="77"/>
      <c r="N311" s="77"/>
      <c r="O311" s="77"/>
      <c r="P311"/>
      <c r="Q311"/>
    </row>
    <row r="312" spans="7:17" x14ac:dyDescent="0.4">
      <c r="G312" s="77"/>
      <c r="H312" s="77"/>
      <c r="I312" s="77"/>
      <c r="J312" s="77"/>
      <c r="K312" s="77"/>
      <c r="L312" s="77"/>
      <c r="M312" s="77"/>
      <c r="N312" s="77"/>
      <c r="O312" s="77"/>
      <c r="P312"/>
      <c r="Q312"/>
    </row>
    <row r="313" spans="7:17" x14ac:dyDescent="0.4">
      <c r="G313" s="77"/>
      <c r="H313" s="77"/>
      <c r="I313" s="77"/>
      <c r="J313" s="77"/>
      <c r="K313" s="77"/>
      <c r="L313" s="77"/>
      <c r="M313" s="77"/>
      <c r="N313" s="77"/>
      <c r="O313" s="77"/>
      <c r="P313"/>
      <c r="Q313"/>
    </row>
    <row r="314" spans="7:17" x14ac:dyDescent="0.4">
      <c r="G314" s="77"/>
      <c r="H314" s="77"/>
      <c r="I314" s="77"/>
      <c r="J314" s="77"/>
      <c r="K314" s="77"/>
      <c r="L314" s="77"/>
      <c r="M314" s="77"/>
      <c r="N314" s="77"/>
      <c r="O314" s="77"/>
      <c r="P314"/>
      <c r="Q314"/>
    </row>
    <row r="315" spans="7:17" x14ac:dyDescent="0.4">
      <c r="G315" s="77"/>
      <c r="H315" s="77"/>
      <c r="I315" s="77"/>
      <c r="J315" s="77"/>
      <c r="K315" s="77"/>
      <c r="L315" s="77"/>
      <c r="M315" s="77"/>
      <c r="N315" s="77"/>
      <c r="O315" s="77"/>
      <c r="P315"/>
      <c r="Q315"/>
    </row>
    <row r="316" spans="7:17" x14ac:dyDescent="0.4">
      <c r="G316" s="77"/>
      <c r="H316" s="77"/>
      <c r="I316" s="77"/>
      <c r="J316" s="77"/>
      <c r="K316" s="77"/>
      <c r="L316" s="77"/>
      <c r="M316" s="77"/>
      <c r="N316" s="77"/>
      <c r="O316" s="77"/>
      <c r="P316"/>
      <c r="Q316"/>
    </row>
    <row r="317" spans="7:17" x14ac:dyDescent="0.4">
      <c r="G317" s="77"/>
      <c r="H317" s="77"/>
      <c r="I317" s="77"/>
      <c r="J317" s="77"/>
      <c r="K317" s="77"/>
      <c r="L317" s="77"/>
      <c r="M317" s="77"/>
      <c r="N317" s="77"/>
      <c r="O317" s="77"/>
      <c r="P317"/>
      <c r="Q317"/>
    </row>
    <row r="318" spans="7:17" x14ac:dyDescent="0.4">
      <c r="G318" s="77"/>
      <c r="H318" s="77"/>
      <c r="I318" s="77"/>
      <c r="J318" s="77"/>
      <c r="K318" s="77"/>
      <c r="L318" s="77"/>
      <c r="M318" s="77"/>
      <c r="N318" s="77"/>
      <c r="O318" s="77"/>
      <c r="P318"/>
      <c r="Q318"/>
    </row>
    <row r="319" spans="7:17" x14ac:dyDescent="0.4">
      <c r="G319" s="77"/>
      <c r="H319" s="77"/>
      <c r="I319" s="77"/>
      <c r="J319" s="77"/>
      <c r="K319" s="77"/>
      <c r="L319" s="77"/>
      <c r="M319" s="77"/>
      <c r="N319" s="77"/>
      <c r="O319" s="77"/>
      <c r="P319"/>
      <c r="Q319"/>
    </row>
    <row r="320" spans="7:17" x14ac:dyDescent="0.4">
      <c r="G320" s="77"/>
      <c r="H320" s="77"/>
      <c r="I320" s="77"/>
      <c r="J320" s="77"/>
      <c r="K320" s="77"/>
      <c r="L320" s="77"/>
      <c r="M320" s="77"/>
      <c r="N320" s="77"/>
      <c r="O320" s="77"/>
      <c r="P320"/>
      <c r="Q320"/>
    </row>
    <row r="321" spans="7:17" x14ac:dyDescent="0.4">
      <c r="G321" s="77"/>
      <c r="H321" s="77"/>
      <c r="I321" s="77"/>
      <c r="J321" s="77"/>
      <c r="K321" s="77"/>
      <c r="L321" s="77"/>
      <c r="M321" s="77"/>
      <c r="N321" s="77"/>
      <c r="O321" s="77"/>
      <c r="P321"/>
      <c r="Q321"/>
    </row>
    <row r="322" spans="7:17" x14ac:dyDescent="0.4">
      <c r="G322" s="77"/>
      <c r="H322" s="77"/>
      <c r="I322" s="77"/>
      <c r="J322" s="77"/>
      <c r="K322" s="77"/>
      <c r="L322" s="77"/>
      <c r="M322" s="77"/>
      <c r="N322" s="77"/>
      <c r="O322" s="77"/>
      <c r="P322"/>
      <c r="Q322"/>
    </row>
    <row r="323" spans="7:17" x14ac:dyDescent="0.4">
      <c r="G323" s="77"/>
      <c r="H323" s="77"/>
      <c r="I323" s="77"/>
      <c r="J323" s="77"/>
      <c r="K323" s="77"/>
      <c r="L323" s="77"/>
      <c r="M323" s="77"/>
      <c r="N323" s="77"/>
      <c r="O323" s="77"/>
      <c r="P323"/>
      <c r="Q323"/>
    </row>
    <row r="324" spans="7:17" x14ac:dyDescent="0.4">
      <c r="G324" s="77"/>
      <c r="H324" s="77"/>
      <c r="I324" s="77"/>
      <c r="J324" s="77"/>
      <c r="K324" s="77"/>
      <c r="L324" s="77"/>
      <c r="M324" s="77"/>
      <c r="N324" s="77"/>
      <c r="O324" s="77"/>
      <c r="P324"/>
      <c r="Q324"/>
    </row>
    <row r="325" spans="7:17" x14ac:dyDescent="0.4">
      <c r="G325" s="77"/>
      <c r="H325" s="77"/>
      <c r="I325" s="77"/>
      <c r="J325" s="77"/>
      <c r="K325" s="77"/>
      <c r="L325" s="77"/>
      <c r="M325" s="77"/>
      <c r="N325" s="77"/>
      <c r="O325" s="77"/>
      <c r="P325"/>
      <c r="Q325"/>
    </row>
    <row r="326" spans="7:17" x14ac:dyDescent="0.4">
      <c r="G326" s="77"/>
      <c r="H326" s="77"/>
      <c r="I326" s="77"/>
      <c r="J326" s="77"/>
      <c r="K326" s="77"/>
      <c r="L326" s="77"/>
      <c r="M326" s="77"/>
      <c r="N326" s="77"/>
      <c r="O326" s="77"/>
      <c r="P326"/>
      <c r="Q326"/>
    </row>
    <row r="327" spans="7:17" x14ac:dyDescent="0.4">
      <c r="G327" s="77"/>
      <c r="H327" s="77"/>
      <c r="I327" s="77"/>
      <c r="J327" s="77"/>
      <c r="K327" s="77"/>
      <c r="L327" s="77"/>
      <c r="M327" s="77"/>
      <c r="N327" s="77"/>
      <c r="O327" s="77"/>
      <c r="P327"/>
      <c r="Q327"/>
    </row>
    <row r="328" spans="7:17" x14ac:dyDescent="0.4">
      <c r="G328" s="77"/>
      <c r="H328" s="77"/>
      <c r="I328" s="77"/>
      <c r="J328" s="77"/>
      <c r="K328" s="77"/>
      <c r="L328" s="77"/>
      <c r="M328" s="77"/>
      <c r="N328" s="77"/>
      <c r="O328" s="77"/>
      <c r="P328"/>
      <c r="Q328"/>
    </row>
    <row r="329" spans="7:17" x14ac:dyDescent="0.4">
      <c r="G329" s="77"/>
      <c r="H329" s="77"/>
      <c r="I329" s="77"/>
      <c r="J329" s="77"/>
      <c r="K329" s="77"/>
      <c r="L329" s="77"/>
      <c r="M329" s="77"/>
      <c r="N329" s="77"/>
      <c r="O329" s="77"/>
      <c r="P329"/>
      <c r="Q329"/>
    </row>
    <row r="330" spans="7:17" x14ac:dyDescent="0.4">
      <c r="G330" s="77"/>
      <c r="H330" s="77"/>
      <c r="I330" s="77"/>
      <c r="J330" s="77"/>
      <c r="K330" s="77"/>
      <c r="L330" s="77"/>
      <c r="M330" s="77"/>
      <c r="N330" s="77"/>
      <c r="O330" s="77"/>
      <c r="P330"/>
      <c r="Q330"/>
    </row>
    <row r="331" spans="7:17" x14ac:dyDescent="0.4">
      <c r="G331" s="77"/>
      <c r="H331" s="77"/>
      <c r="I331" s="77"/>
      <c r="J331" s="77"/>
      <c r="K331" s="77"/>
      <c r="L331" s="77"/>
      <c r="M331" s="77"/>
      <c r="N331" s="77"/>
      <c r="O331" s="77"/>
      <c r="P331"/>
      <c r="Q331"/>
    </row>
    <row r="332" spans="7:17" x14ac:dyDescent="0.4">
      <c r="G332" s="77"/>
      <c r="H332" s="77"/>
      <c r="I332" s="77"/>
      <c r="J332" s="77"/>
      <c r="K332" s="77"/>
      <c r="L332" s="77"/>
      <c r="M332" s="77"/>
      <c r="N332" s="77"/>
      <c r="O332" s="77"/>
      <c r="P332"/>
      <c r="Q332"/>
    </row>
    <row r="333" spans="7:17" x14ac:dyDescent="0.4">
      <c r="G333" s="77"/>
      <c r="H333" s="77"/>
      <c r="I333" s="77"/>
      <c r="J333" s="77"/>
      <c r="K333" s="77"/>
      <c r="L333" s="77"/>
      <c r="M333" s="77"/>
      <c r="N333" s="77"/>
      <c r="O333" s="77"/>
      <c r="P333"/>
      <c r="Q333"/>
    </row>
    <row r="334" spans="7:17" x14ac:dyDescent="0.4">
      <c r="G334" s="77"/>
      <c r="H334" s="77"/>
      <c r="I334" s="77"/>
      <c r="J334" s="77"/>
      <c r="K334" s="77"/>
      <c r="L334" s="77"/>
      <c r="M334" s="77"/>
      <c r="N334" s="77"/>
      <c r="O334" s="77"/>
      <c r="P334"/>
      <c r="Q334"/>
    </row>
    <row r="335" spans="7:17" x14ac:dyDescent="0.4">
      <c r="G335" s="77"/>
      <c r="H335" s="77"/>
      <c r="I335" s="77"/>
      <c r="J335" s="77"/>
      <c r="K335" s="77"/>
      <c r="L335" s="77"/>
      <c r="M335" s="77"/>
      <c r="N335" s="77"/>
      <c r="O335" s="77"/>
      <c r="P335"/>
      <c r="Q335"/>
    </row>
    <row r="336" spans="7:17" x14ac:dyDescent="0.4">
      <c r="G336" s="77"/>
      <c r="H336" s="77"/>
      <c r="I336" s="77"/>
      <c r="J336" s="77"/>
      <c r="K336" s="77"/>
      <c r="L336" s="77"/>
      <c r="M336" s="77"/>
      <c r="N336" s="77"/>
      <c r="O336" s="77"/>
      <c r="P336"/>
      <c r="Q336"/>
    </row>
    <row r="337" spans="7:17" x14ac:dyDescent="0.4">
      <c r="G337" s="77"/>
      <c r="H337" s="77"/>
      <c r="I337" s="77"/>
      <c r="J337" s="77"/>
      <c r="K337" s="77"/>
      <c r="L337" s="77"/>
      <c r="M337" s="77"/>
      <c r="N337" s="77"/>
      <c r="O337" s="77"/>
      <c r="P337"/>
      <c r="Q337"/>
    </row>
    <row r="338" spans="7:17" x14ac:dyDescent="0.4">
      <c r="G338" s="77"/>
      <c r="H338" s="77"/>
      <c r="I338" s="77"/>
      <c r="J338" s="77"/>
      <c r="K338" s="77"/>
      <c r="L338" s="77"/>
      <c r="M338" s="77"/>
      <c r="N338" s="77"/>
      <c r="O338" s="77"/>
      <c r="P338"/>
      <c r="Q338"/>
    </row>
    <row r="339" spans="7:17" x14ac:dyDescent="0.4">
      <c r="G339" s="77"/>
      <c r="H339" s="77"/>
      <c r="I339" s="77"/>
      <c r="J339" s="77"/>
      <c r="K339" s="77"/>
      <c r="L339" s="77"/>
      <c r="M339" s="77"/>
      <c r="N339" s="77"/>
      <c r="O339" s="77"/>
      <c r="P339"/>
      <c r="Q339"/>
    </row>
    <row r="340" spans="7:17" x14ac:dyDescent="0.4">
      <c r="G340" s="77"/>
      <c r="H340" s="77"/>
      <c r="I340" s="77"/>
      <c r="J340" s="77"/>
      <c r="K340" s="77"/>
      <c r="L340" s="77"/>
      <c r="M340" s="77"/>
      <c r="N340" s="77"/>
      <c r="O340" s="77"/>
      <c r="P340"/>
      <c r="Q340"/>
    </row>
    <row r="341" spans="7:17" x14ac:dyDescent="0.4">
      <c r="G341" s="77"/>
      <c r="H341" s="77"/>
      <c r="I341" s="77"/>
      <c r="J341" s="77"/>
      <c r="K341" s="77"/>
      <c r="L341" s="77"/>
      <c r="M341" s="77"/>
      <c r="N341" s="77"/>
      <c r="O341" s="77"/>
      <c r="P341"/>
      <c r="Q341"/>
    </row>
    <row r="342" spans="7:17" x14ac:dyDescent="0.4">
      <c r="G342" s="77"/>
      <c r="H342" s="77"/>
      <c r="I342" s="77"/>
      <c r="J342" s="77"/>
      <c r="K342" s="77"/>
      <c r="L342" s="77"/>
      <c r="M342" s="77"/>
      <c r="N342" s="77"/>
      <c r="O342" s="77"/>
      <c r="P342"/>
      <c r="Q342"/>
    </row>
  </sheetData>
  <mergeCells count="14">
    <mergeCell ref="B43:E44"/>
    <mergeCell ref="L30:N30"/>
    <mergeCell ref="I32:K33"/>
    <mergeCell ref="B38:D39"/>
    <mergeCell ref="I38:K39"/>
    <mergeCell ref="B40:D41"/>
    <mergeCell ref="I40:K41"/>
    <mergeCell ref="A1:I1"/>
    <mergeCell ref="A2:G2"/>
    <mergeCell ref="B28:D29"/>
    <mergeCell ref="I28:K29"/>
    <mergeCell ref="B30:D30"/>
    <mergeCell ref="E30:G30"/>
    <mergeCell ref="I30:K30"/>
  </mergeCells>
  <phoneticPr fontId="3"/>
  <dataValidations count="4">
    <dataValidation type="list" allowBlank="1" showInputMessage="1" showErrorMessage="1" sqref="I10" xr:uid="{7E0C3D7C-BC67-44DE-920A-24482A16AA9F}">
      <formula1>"0,1,2,3,4,5,6,7,8,9,10,11,12,13,14,15,16,17,18,19,20,21,22,23,24,25,26,27,28,29,30,31,32,33,34,35,36,37,38,39,40,41,42,43,44,45,46,47,48,49,50"</formula1>
    </dataValidation>
    <dataValidation operator="greaterThan" allowBlank="1" showErrorMessage="1" prompt="ここに記入してください" sqref="G13:H14" xr:uid="{9EB0DF73-B700-4F78-832B-BFD1F57DA06B}"/>
    <dataValidation type="list" allowBlank="1" showInputMessage="1" showErrorMessage="1" sqref="I4" xr:uid="{872E75C8-117D-480F-93E1-78FA862E5526}">
      <formula1>"0,13,20,25,30,40,50,75,100"</formula1>
    </dataValidation>
    <dataValidation type="list" allowBlank="1" showInputMessage="1" showErrorMessage="1" sqref="I8" xr:uid="{E744BDD9-A354-4A51-B987-57C44BC630D5}">
      <formula1>"使用している,使用していない"</formula1>
    </dataValidation>
  </dataValidations>
  <pageMargins left="0.7" right="0.7" top="0.75" bottom="0.75" header="0.3" footer="0.3"/>
  <pageSetup paperSize="8" scale="57" orientation="portrait" horizontalDpi="300" verticalDpi="300" r:id="rId1"/>
  <colBreaks count="1" manualBreakCount="1">
    <brk id="1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農業集落排水（二宮地区）</vt:lpstr>
      <vt:lpstr>'農業集落排水（二宮地区）'!Print_Area</vt:lpstr>
      <vt:lpstr>'農業集落排水（二宮地区）'!WatchCells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関亦　巧実</dc:creator>
  <cp:lastModifiedBy>上野　眞理子</cp:lastModifiedBy>
  <cp:lastPrinted>2026-03-19T00:45:36Z</cp:lastPrinted>
  <dcterms:created xsi:type="dcterms:W3CDTF">2026-02-09T02:34:06Z</dcterms:created>
  <dcterms:modified xsi:type="dcterms:W3CDTF">2026-04-24T05:41:43Z</dcterms:modified>
</cp:coreProperties>
</file>